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BENDRAS" sheetId="1" r:id="rId1"/>
    <sheet name="OS" sheetId="2" r:id="rId2"/>
    <sheet name="TTV" sheetId="3" r:id="rId3"/>
    <sheet name="Saviveikla" sheetId="4" r:id="rId4"/>
    <sheet name="GR" sheetId="5" r:id="rId5"/>
  </sheets>
  <definedNames/>
  <calcPr fullCalcOnLoad="1" refMode="R1C1"/>
</workbook>
</file>

<file path=xl/sharedStrings.xml><?xml version="1.0" encoding="utf-8"?>
<sst xmlns="http://schemas.openxmlformats.org/spreadsheetml/2006/main" count="164" uniqueCount="67">
  <si>
    <t>SUVESTINĖ    KOMANDINĖ    LENTELĖ</t>
  </si>
  <si>
    <t>Eil.</t>
  </si>
  <si>
    <t>KOMANDA</t>
  </si>
  <si>
    <t>II ETAPAS</t>
  </si>
  <si>
    <t>III ETAPAS</t>
  </si>
  <si>
    <t>IV ETAPAS</t>
  </si>
  <si>
    <t>Taškai</t>
  </si>
  <si>
    <t>Vieta</t>
  </si>
  <si>
    <t>Laikas</t>
  </si>
  <si>
    <t>Rezultatas</t>
  </si>
  <si>
    <r>
      <t>Nr</t>
    </r>
    <r>
      <rPr>
        <sz val="12"/>
        <rFont val="Times New Roman"/>
        <family val="1"/>
      </rPr>
      <t>.</t>
    </r>
  </si>
  <si>
    <t>I ETAPAS</t>
  </si>
  <si>
    <t>OS  ESTAFETĖS</t>
  </si>
  <si>
    <t>koeficientas 4</t>
  </si>
  <si>
    <t>koeficientas 3</t>
  </si>
  <si>
    <t>koeficientas 1</t>
  </si>
  <si>
    <t>TURISTINĖ SAVIVEIKLA</t>
  </si>
  <si>
    <t>Plateliai 2012 06.30-07.01</t>
  </si>
  <si>
    <t>VISO TAŠKŲ</t>
  </si>
  <si>
    <t>VIETA</t>
  </si>
  <si>
    <t>Eil.Nr.</t>
  </si>
  <si>
    <t>BAUDA</t>
  </si>
  <si>
    <t>OS  ESTAFETĖS  BAIDARĖMIS  SUVESTINIS  PROTOKOLAS</t>
  </si>
  <si>
    <t>TTV ir gelbėjimo darbai</t>
  </si>
  <si>
    <t>Vyr.teisėjas</t>
  </si>
  <si>
    <t>Vyr. sekretorė</t>
  </si>
  <si>
    <t>______________________ V.Egertas</t>
  </si>
  <si>
    <t>______________________L.Šiaulytė</t>
  </si>
  <si>
    <t>Rungties vyr.teisėjas ________________________Ruslanas Piatkovskis</t>
  </si>
  <si>
    <t>Rungties sekretorė __________________________</t>
  </si>
  <si>
    <t>I variantas</t>
  </si>
  <si>
    <t>2 variantas</t>
  </si>
  <si>
    <t>3 variantas</t>
  </si>
  <si>
    <t>4 variantas</t>
  </si>
  <si>
    <t>Rungties vyr.teisėjas ________________________</t>
  </si>
  <si>
    <t>Tuizmo technikos ir gelbėjimo darbai</t>
  </si>
  <si>
    <t>REZULTATAS</t>
  </si>
  <si>
    <t>SUVESTINIS  PROTOKOLAS</t>
  </si>
  <si>
    <t>TURISTINĖS   SAVIVEIKLOS  KONKURSO</t>
  </si>
  <si>
    <t>TAŠKAI</t>
  </si>
  <si>
    <t>VISO</t>
  </si>
  <si>
    <t>Teisėjų balai</t>
  </si>
  <si>
    <t>VISO  BALŲ</t>
  </si>
  <si>
    <t>masiškumas</t>
  </si>
  <si>
    <t>žiūrovų reakcija</t>
  </si>
  <si>
    <t>turizmo akcentas</t>
  </si>
  <si>
    <t>temos išpildymas</t>
  </si>
  <si>
    <t>GREIČIO RUOŽAS</t>
  </si>
  <si>
    <t>GREIČIO   RUOŽO</t>
  </si>
  <si>
    <t>Vyrų  ekipažas</t>
  </si>
  <si>
    <t>Mišrus ekipažas</t>
  </si>
  <si>
    <t>TAŠKŲ</t>
  </si>
  <si>
    <t>KP</t>
  </si>
  <si>
    <t>Bauda</t>
  </si>
  <si>
    <t>dekoracijos</t>
  </si>
  <si>
    <t>Rezultatas (su bauda)</t>
  </si>
  <si>
    <t>YRIS</t>
  </si>
  <si>
    <t>ŽVELSINIAI</t>
  </si>
  <si>
    <t>TOBIS</t>
  </si>
  <si>
    <t>ŠIAULIAI I</t>
  </si>
  <si>
    <t>ŠIAULIAI II</t>
  </si>
  <si>
    <t>BIG FAMILY</t>
  </si>
  <si>
    <t>BIGUDUKAI</t>
  </si>
  <si>
    <t>BOČIAI</t>
  </si>
  <si>
    <t>SENI DRAUGAI</t>
  </si>
  <si>
    <t>TORRES</t>
  </si>
  <si>
    <t>XX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</si>
</sst>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[$-F400]h:mm:ss\ AM/PM"/>
    <numFmt numFmtId="172" formatCode="hh:mm:ss"/>
  </numFmts>
  <fonts count="48">
    <font>
      <sz val="10"/>
      <name val="Arial"/>
      <family val="0"/>
    </font>
    <font>
      <b/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color indexed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sz val="8"/>
      <name val="Arial"/>
      <family val="0"/>
    </font>
    <font>
      <b/>
      <i/>
      <sz val="12"/>
      <color indexed="10"/>
      <name val="Times New Roman"/>
      <family val="1"/>
    </font>
    <font>
      <b/>
      <i/>
      <u val="single"/>
      <sz val="1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4"/>
      <color indexed="17"/>
      <name val="Times New Roman"/>
      <family val="1"/>
    </font>
    <font>
      <sz val="10"/>
      <color indexed="17"/>
      <name val="Arial"/>
      <family val="0"/>
    </font>
    <font>
      <b/>
      <sz val="18"/>
      <color indexed="17"/>
      <name val="Times New Roman"/>
      <family val="1"/>
    </font>
    <font>
      <sz val="10"/>
      <color indexed="17"/>
      <name val="Times New Roman"/>
      <family val="1"/>
    </font>
    <font>
      <b/>
      <sz val="14"/>
      <name val="Arial"/>
      <family val="2"/>
    </font>
    <font>
      <b/>
      <sz val="12"/>
      <color indexed="16"/>
      <name val="Times New Roman"/>
      <family val="1"/>
    </font>
    <font>
      <b/>
      <sz val="18"/>
      <color indexed="16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6"/>
      <name val="Arial"/>
      <family val="2"/>
    </font>
    <font>
      <b/>
      <sz val="18"/>
      <color indexed="12"/>
      <name val="Arial"/>
      <family val="0"/>
    </font>
    <font>
      <b/>
      <sz val="18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24" borderId="12" xfId="0" applyFont="1" applyFill="1" applyBorder="1" applyAlignment="1">
      <alignment horizontal="center" vertical="top" wrapText="1"/>
    </xf>
    <xf numFmtId="0" fontId="6" fillId="24" borderId="12" xfId="0" applyFont="1" applyFill="1" applyBorder="1" applyAlignment="1">
      <alignment horizontal="center" vertical="top" wrapText="1"/>
    </xf>
    <xf numFmtId="0" fontId="6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4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25" borderId="14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center"/>
    </xf>
    <xf numFmtId="0" fontId="12" fillId="24" borderId="14" xfId="0" applyFont="1" applyFill="1" applyBorder="1" applyAlignment="1">
      <alignment horizontal="center"/>
    </xf>
    <xf numFmtId="0" fontId="12" fillId="15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12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71" fontId="3" fillId="0" borderId="14" xfId="0" applyNumberFormat="1" applyFont="1" applyBorder="1" applyAlignment="1">
      <alignment horizontal="center" vertical="top" wrapText="1"/>
    </xf>
    <xf numFmtId="171" fontId="6" fillId="0" borderId="12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171" fontId="0" fillId="0" borderId="14" xfId="0" applyNumberForma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5" fillId="24" borderId="13" xfId="0" applyFont="1" applyFill="1" applyBorder="1" applyAlignment="1">
      <alignment horizontal="center" vertical="top" wrapText="1"/>
    </xf>
    <xf numFmtId="0" fontId="5" fillId="10" borderId="18" xfId="0" applyFont="1" applyFill="1" applyBorder="1" applyAlignment="1">
      <alignment horizontal="center" vertical="top" wrapText="1"/>
    </xf>
    <xf numFmtId="0" fontId="5" fillId="10" borderId="13" xfId="0" applyFont="1" applyFill="1" applyBorder="1" applyAlignment="1">
      <alignment horizontal="center" vertical="top" wrapText="1"/>
    </xf>
    <xf numFmtId="0" fontId="5" fillId="25" borderId="15" xfId="0" applyFont="1" applyFill="1" applyBorder="1" applyAlignment="1">
      <alignment horizontal="center" vertical="top" wrapText="1"/>
    </xf>
    <xf numFmtId="0" fontId="5" fillId="25" borderId="18" xfId="0" applyFont="1" applyFill="1" applyBorder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top" wrapText="1"/>
    </xf>
    <xf numFmtId="0" fontId="5" fillId="24" borderId="15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0" fillId="0" borderId="1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26" borderId="15" xfId="0" applyFont="1" applyFill="1" applyBorder="1" applyAlignment="1">
      <alignment horizontal="center" vertical="top" wrapText="1"/>
    </xf>
    <xf numFmtId="0" fontId="5" fillId="26" borderId="18" xfId="0" applyFont="1" applyFill="1" applyBorder="1" applyAlignment="1">
      <alignment horizontal="center" vertical="top" wrapText="1"/>
    </xf>
    <xf numFmtId="0" fontId="5" fillId="26" borderId="13" xfId="0" applyFont="1" applyFill="1" applyBorder="1" applyAlignment="1">
      <alignment horizontal="center" vertical="top" wrapText="1"/>
    </xf>
    <xf numFmtId="0" fontId="5" fillId="10" borderId="15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71" fontId="26" fillId="0" borderId="15" xfId="0" applyNumberFormat="1" applyFont="1" applyBorder="1" applyAlignment="1">
      <alignment horizontal="center" vertical="top" wrapText="1"/>
    </xf>
    <xf numFmtId="171" fontId="26" fillId="0" borderId="13" xfId="0" applyNumberFormat="1" applyFont="1" applyBorder="1" applyAlignment="1">
      <alignment horizontal="center" vertical="top" wrapText="1"/>
    </xf>
    <xf numFmtId="171" fontId="27" fillId="0" borderId="15" xfId="0" applyNumberFormat="1" applyFont="1" applyBorder="1" applyAlignment="1">
      <alignment horizontal="center" vertical="top" wrapText="1"/>
    </xf>
    <xf numFmtId="171" fontId="27" fillId="0" borderId="13" xfId="0" applyNumberFormat="1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0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15</xdr:col>
      <xdr:colOff>200025</xdr:colOff>
      <xdr:row>1</xdr:row>
      <xdr:rowOff>228600</xdr:rowOff>
    </xdr:to>
    <xdr:sp>
      <xdr:nvSpPr>
        <xdr:cNvPr id="1" name="WordArt 5"/>
        <xdr:cNvSpPr>
          <a:spLocks/>
        </xdr:cNvSpPr>
      </xdr:nvSpPr>
      <xdr:spPr>
        <a:xfrm>
          <a:off x="1162050" y="0"/>
          <a:ext cx="10668000" cy="59055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Vandens turistų  šventė "Plateliai 2012"</a:t>
          </a:r>
        </a:p>
      </xdr:txBody>
    </xdr:sp>
    <xdr:clientData/>
  </xdr:twoCellAnchor>
  <xdr:twoCellAnchor>
    <xdr:from>
      <xdr:col>1</xdr:col>
      <xdr:colOff>123825</xdr:colOff>
      <xdr:row>24</xdr:row>
      <xdr:rowOff>0</xdr:rowOff>
    </xdr:from>
    <xdr:to>
      <xdr:col>9</xdr:col>
      <xdr:colOff>390525</xdr:colOff>
      <xdr:row>24</xdr:row>
      <xdr:rowOff>0</xdr:rowOff>
    </xdr:to>
    <xdr:sp>
      <xdr:nvSpPr>
        <xdr:cNvPr id="2" name="WordArt 3"/>
        <xdr:cNvSpPr>
          <a:spLocks/>
        </xdr:cNvSpPr>
      </xdr:nvSpPr>
      <xdr:spPr>
        <a:xfrm>
          <a:off x="733425" y="6134100"/>
          <a:ext cx="7448550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Vandens turistų  šventės "Plateliai 2012"</a:t>
          </a:r>
        </a:p>
      </xdr:txBody>
    </xdr:sp>
    <xdr:clientData/>
  </xdr:twoCellAnchor>
  <xdr:twoCellAnchor>
    <xdr:from>
      <xdr:col>1</xdr:col>
      <xdr:colOff>161925</xdr:colOff>
      <xdr:row>66</xdr:row>
      <xdr:rowOff>0</xdr:rowOff>
    </xdr:from>
    <xdr:to>
      <xdr:col>9</xdr:col>
      <xdr:colOff>428625</xdr:colOff>
      <xdr:row>66</xdr:row>
      <xdr:rowOff>0</xdr:rowOff>
    </xdr:to>
    <xdr:sp>
      <xdr:nvSpPr>
        <xdr:cNvPr id="3" name="WordArt 1"/>
        <xdr:cNvSpPr>
          <a:spLocks/>
        </xdr:cNvSpPr>
      </xdr:nvSpPr>
      <xdr:spPr>
        <a:xfrm>
          <a:off x="771525" y="12934950"/>
          <a:ext cx="7448550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Vandens turistų  šventės "Plateliai 2012"</a:t>
          </a:r>
        </a:p>
      </xdr:txBody>
    </xdr:sp>
    <xdr:clientData/>
  </xdr:twoCellAnchor>
  <xdr:twoCellAnchor>
    <xdr:from>
      <xdr:col>1</xdr:col>
      <xdr:colOff>1371600</xdr:colOff>
      <xdr:row>24</xdr:row>
      <xdr:rowOff>0</xdr:rowOff>
    </xdr:from>
    <xdr:to>
      <xdr:col>14</xdr:col>
      <xdr:colOff>28575</xdr:colOff>
      <xdr:row>24</xdr:row>
      <xdr:rowOff>0</xdr:rowOff>
    </xdr:to>
    <xdr:sp>
      <xdr:nvSpPr>
        <xdr:cNvPr id="4" name="WordArt 8"/>
        <xdr:cNvSpPr>
          <a:spLocks/>
        </xdr:cNvSpPr>
      </xdr:nvSpPr>
      <xdr:spPr>
        <a:xfrm>
          <a:off x="1981200" y="6134100"/>
          <a:ext cx="9029700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Vandens turistų  šventė "Plateliai 2012"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1</xdr:row>
      <xdr:rowOff>0</xdr:rowOff>
    </xdr:from>
    <xdr:to>
      <xdr:col>14</xdr:col>
      <xdr:colOff>28575</xdr:colOff>
      <xdr:row>3</xdr:row>
      <xdr:rowOff>0</xdr:rowOff>
    </xdr:to>
    <xdr:sp>
      <xdr:nvSpPr>
        <xdr:cNvPr id="1" name="WordArt 2"/>
        <xdr:cNvSpPr>
          <a:spLocks/>
        </xdr:cNvSpPr>
      </xdr:nvSpPr>
      <xdr:spPr>
        <a:xfrm>
          <a:off x="1876425" y="161925"/>
          <a:ext cx="8277225" cy="47625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Vandens turistų  šventė "Plateliai 2012"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142875</xdr:rowOff>
    </xdr:from>
    <xdr:to>
      <xdr:col>7</xdr:col>
      <xdr:colOff>390525</xdr:colOff>
      <xdr:row>4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733425" y="466725"/>
          <a:ext cx="6296025" cy="51435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Vandens turistų  šventės "Plateliai 2012"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9</xdr:col>
      <xdr:colOff>266700</xdr:colOff>
      <xdr:row>5</xdr:row>
      <xdr:rowOff>0</xdr:rowOff>
    </xdr:to>
    <xdr:sp>
      <xdr:nvSpPr>
        <xdr:cNvPr id="1" name="WordArt 1"/>
        <xdr:cNvSpPr>
          <a:spLocks/>
        </xdr:cNvSpPr>
      </xdr:nvSpPr>
      <xdr:spPr>
        <a:xfrm>
          <a:off x="609600" y="476250"/>
          <a:ext cx="6677025" cy="485775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Vandens turistų  šventės "Plateliai 2012"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</xdr:row>
      <xdr:rowOff>76200</xdr:rowOff>
    </xdr:from>
    <xdr:to>
      <xdr:col>9</xdr:col>
      <xdr:colOff>428625</xdr:colOff>
      <xdr:row>4</xdr:row>
      <xdr:rowOff>0</xdr:rowOff>
    </xdr:to>
    <xdr:sp>
      <xdr:nvSpPr>
        <xdr:cNvPr id="1" name="WordArt 1"/>
        <xdr:cNvSpPr>
          <a:spLocks/>
        </xdr:cNvSpPr>
      </xdr:nvSpPr>
      <xdr:spPr>
        <a:xfrm>
          <a:off x="771525" y="400050"/>
          <a:ext cx="5400675" cy="40005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79998"/>
                  </a:srgbClr>
                </a:outerShdw>
              </a:effectLst>
              <a:latin typeface="Times New Roman"/>
              <a:cs typeface="Times New Roman"/>
            </a:rPr>
            <a:t>Vandens turistų  šventės "Plateliai 2012"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="75" zoomScaleNormal="75" zoomScalePageLayoutView="0" workbookViewId="0" topLeftCell="A5">
      <selection activeCell="B25" sqref="B25"/>
    </sheetView>
  </sheetViews>
  <sheetFormatPr defaultColWidth="9.140625" defaultRowHeight="12.75"/>
  <cols>
    <col min="2" max="2" width="25.140625" style="0" customWidth="1"/>
    <col min="3" max="3" width="22.57421875" style="0" customWidth="1"/>
    <col min="5" max="5" width="9.57421875" style="0" customWidth="1"/>
    <col min="6" max="6" width="11.00390625" style="0" customWidth="1"/>
    <col min="8" max="8" width="10.00390625" style="0" customWidth="1"/>
    <col min="9" max="9" width="11.140625" style="0" bestFit="1" customWidth="1"/>
    <col min="11" max="11" width="9.28125" style="0" customWidth="1"/>
    <col min="12" max="12" width="11.140625" style="0" bestFit="1" customWidth="1"/>
    <col min="15" max="15" width="9.7109375" style="0" customWidth="1"/>
    <col min="16" max="16" width="16.140625" style="0" customWidth="1"/>
  </cols>
  <sheetData>
    <row r="1" ht="28.5" customHeight="1">
      <c r="A1" s="1"/>
    </row>
    <row r="2" ht="22.5">
      <c r="A2" s="1"/>
    </row>
    <row r="3" spans="1:17" ht="22.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23.25">
      <c r="A4" s="1"/>
      <c r="B4" s="82" t="s">
        <v>17</v>
      </c>
      <c r="C4" s="82"/>
      <c r="D4" s="8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ht="19.5" thickBot="1">
      <c r="A5" s="2"/>
    </row>
    <row r="6" spans="1:17" ht="16.5" thickBot="1">
      <c r="A6" s="83" t="s">
        <v>20</v>
      </c>
      <c r="B6" s="72" t="s">
        <v>2</v>
      </c>
      <c r="C6" s="78" t="s">
        <v>12</v>
      </c>
      <c r="D6" s="79"/>
      <c r="E6" s="80"/>
      <c r="F6" s="81" t="s">
        <v>23</v>
      </c>
      <c r="G6" s="61"/>
      <c r="H6" s="62"/>
      <c r="I6" s="63" t="s">
        <v>16</v>
      </c>
      <c r="J6" s="64"/>
      <c r="K6" s="65"/>
      <c r="L6" s="66" t="s">
        <v>47</v>
      </c>
      <c r="M6" s="67"/>
      <c r="N6" s="60"/>
      <c r="O6" s="74" t="s">
        <v>21</v>
      </c>
      <c r="P6" s="49" t="s">
        <v>18</v>
      </c>
      <c r="Q6" s="83" t="s">
        <v>19</v>
      </c>
    </row>
    <row r="7" spans="1:17" ht="16.5" thickBot="1">
      <c r="A7" s="85"/>
      <c r="B7" s="73"/>
      <c r="C7" s="69" t="s">
        <v>13</v>
      </c>
      <c r="D7" s="70"/>
      <c r="E7" s="71"/>
      <c r="F7" s="69" t="s">
        <v>14</v>
      </c>
      <c r="G7" s="70"/>
      <c r="H7" s="71"/>
      <c r="I7" s="69" t="s">
        <v>15</v>
      </c>
      <c r="J7" s="70"/>
      <c r="K7" s="71"/>
      <c r="L7" s="69" t="s">
        <v>15</v>
      </c>
      <c r="M7" s="70"/>
      <c r="N7" s="71"/>
      <c r="O7" s="75"/>
      <c r="P7" s="51"/>
      <c r="Q7" s="84"/>
    </row>
    <row r="8" spans="1:17" ht="17.25" customHeight="1" thickBot="1">
      <c r="A8" s="16"/>
      <c r="B8" s="17"/>
      <c r="C8" s="14" t="s">
        <v>55</v>
      </c>
      <c r="D8" s="14" t="s">
        <v>7</v>
      </c>
      <c r="E8" s="14" t="s">
        <v>6</v>
      </c>
      <c r="F8" s="14" t="s">
        <v>9</v>
      </c>
      <c r="G8" s="14" t="s">
        <v>7</v>
      </c>
      <c r="H8" s="14" t="s">
        <v>6</v>
      </c>
      <c r="I8" s="14" t="s">
        <v>9</v>
      </c>
      <c r="J8" s="14" t="s">
        <v>7</v>
      </c>
      <c r="K8" s="14" t="s">
        <v>6</v>
      </c>
      <c r="L8" s="14" t="s">
        <v>9</v>
      </c>
      <c r="M8" s="14" t="s">
        <v>7</v>
      </c>
      <c r="N8" s="14" t="s">
        <v>6</v>
      </c>
      <c r="O8" s="76"/>
      <c r="P8" s="50"/>
      <c r="Q8" s="85"/>
    </row>
    <row r="9" spans="1:17" ht="19.5" thickBot="1">
      <c r="A9" s="6">
        <v>1</v>
      </c>
      <c r="B9" s="22" t="s">
        <v>56</v>
      </c>
      <c r="C9" s="55">
        <f>OS!P12</f>
        <v>0.09999999999999999</v>
      </c>
      <c r="D9" s="7">
        <f>OS!Q12</f>
        <v>1</v>
      </c>
      <c r="E9" s="15">
        <f aca="true" t="shared" si="0" ref="E9:E19">SUM(D9*4)</f>
        <v>4</v>
      </c>
      <c r="F9" s="55">
        <f>TTV!C12</f>
        <v>0.007106481481481481</v>
      </c>
      <c r="G9" s="58">
        <f>TTV!D12</f>
        <v>2</v>
      </c>
      <c r="H9" s="15">
        <f aca="true" t="shared" si="1" ref="H9:H19">SUM(G9*3)</f>
        <v>6</v>
      </c>
      <c r="I9" s="7">
        <f>Saviveikla!I13</f>
        <v>106</v>
      </c>
      <c r="J9" s="7">
        <f>Saviveikla!J13</f>
        <v>8</v>
      </c>
      <c r="K9" s="15">
        <f>J9*1</f>
        <v>8</v>
      </c>
      <c r="L9" s="54">
        <f>'GR'!D13+'GR'!H13</f>
        <v>0.0028124999999999995</v>
      </c>
      <c r="M9" s="7">
        <f>'GR'!M13</f>
        <v>1</v>
      </c>
      <c r="N9" s="15">
        <f>M9*1</f>
        <v>1</v>
      </c>
      <c r="O9" s="18" t="str">
        <f>OS!O12</f>
        <v>00:00:00</v>
      </c>
      <c r="P9" s="5">
        <f aca="true" t="shared" si="2" ref="P9:P19">SUM(E9+H9+K9+N9)</f>
        <v>19</v>
      </c>
      <c r="Q9" s="5">
        <f aca="true" t="shared" si="3" ref="Q9:Q19">RANK(P9,$P$9:$P$19,1)</f>
        <v>1</v>
      </c>
    </row>
    <row r="10" spans="1:17" ht="19.5" thickBot="1">
      <c r="A10" s="6">
        <v>2</v>
      </c>
      <c r="B10" s="50" t="s">
        <v>57</v>
      </c>
      <c r="C10" s="55">
        <f>OS!P13</f>
        <v>0.31908564814814816</v>
      </c>
      <c r="D10" s="7">
        <f>OS!Q13</f>
        <v>8</v>
      </c>
      <c r="E10" s="15">
        <f t="shared" si="0"/>
        <v>32</v>
      </c>
      <c r="F10" s="55">
        <f>TTV!C13</f>
        <v>0.008449074074074074</v>
      </c>
      <c r="G10" s="58">
        <f>TTV!D13</f>
        <v>4</v>
      </c>
      <c r="H10" s="15">
        <f t="shared" si="1"/>
        <v>12</v>
      </c>
      <c r="I10" s="7">
        <f>Saviveikla!I14</f>
        <v>141</v>
      </c>
      <c r="J10" s="7">
        <f>Saviveikla!J14</f>
        <v>3</v>
      </c>
      <c r="K10" s="15">
        <f aca="true" t="shared" si="4" ref="K10:K19">J10*1</f>
        <v>3</v>
      </c>
      <c r="L10" s="54">
        <f>'GR'!D14+'GR'!H14</f>
        <v>0.0032291666666666666</v>
      </c>
      <c r="M10" s="7">
        <f>'GR'!M14</f>
        <v>7</v>
      </c>
      <c r="N10" s="15">
        <f aca="true" t="shared" si="5" ref="N10:N19">M10*1</f>
        <v>7</v>
      </c>
      <c r="O10" s="18" t="str">
        <f>OS!O13</f>
        <v>04:10:00</v>
      </c>
      <c r="P10" s="5">
        <f t="shared" si="2"/>
        <v>54</v>
      </c>
      <c r="Q10" s="5">
        <f t="shared" si="3"/>
        <v>7</v>
      </c>
    </row>
    <row r="11" spans="1:17" ht="19.5" thickBot="1">
      <c r="A11" s="6">
        <v>3</v>
      </c>
      <c r="B11" s="50" t="s">
        <v>58</v>
      </c>
      <c r="C11" s="55">
        <f>OS!P14</f>
        <v>0.121875</v>
      </c>
      <c r="D11" s="7">
        <f>OS!Q14</f>
        <v>3</v>
      </c>
      <c r="E11" s="15">
        <f t="shared" si="0"/>
        <v>12</v>
      </c>
      <c r="F11" s="55">
        <f>TTV!C14</f>
        <v>0.010439814814814813</v>
      </c>
      <c r="G11" s="58">
        <f>TTV!D14</f>
        <v>7</v>
      </c>
      <c r="H11" s="15">
        <f t="shared" si="1"/>
        <v>21</v>
      </c>
      <c r="I11" s="7">
        <f>Saviveikla!I15</f>
        <v>131</v>
      </c>
      <c r="J11" s="7">
        <f>Saviveikla!J15</f>
        <v>5</v>
      </c>
      <c r="K11" s="15">
        <f t="shared" si="4"/>
        <v>5</v>
      </c>
      <c r="L11" s="54">
        <f>'GR'!D15+'GR'!H15</f>
        <v>0.0031249999999999997</v>
      </c>
      <c r="M11" s="7">
        <f>'GR'!M15</f>
        <v>6</v>
      </c>
      <c r="N11" s="15">
        <f t="shared" si="5"/>
        <v>6</v>
      </c>
      <c r="O11" s="18" t="str">
        <f>OS!O14</f>
        <v>00:00:00</v>
      </c>
      <c r="P11" s="5">
        <f t="shared" si="2"/>
        <v>44</v>
      </c>
      <c r="Q11" s="5">
        <f t="shared" si="3"/>
        <v>3</v>
      </c>
    </row>
    <row r="12" spans="1:17" ht="19.5" thickBot="1">
      <c r="A12" s="6">
        <v>4</v>
      </c>
      <c r="B12" s="50" t="s">
        <v>59</v>
      </c>
      <c r="C12" s="55">
        <f>OS!P15</f>
        <v>0.3238425925925926</v>
      </c>
      <c r="D12" s="7">
        <f>OS!Q15</f>
        <v>9</v>
      </c>
      <c r="E12" s="15">
        <f t="shared" si="0"/>
        <v>36</v>
      </c>
      <c r="F12" s="55">
        <f>TTV!C15</f>
        <v>0.006863425925925926</v>
      </c>
      <c r="G12" s="58">
        <f>TTV!D15</f>
        <v>1</v>
      </c>
      <c r="H12" s="15">
        <f t="shared" si="1"/>
        <v>3</v>
      </c>
      <c r="I12" s="7">
        <f>Saviveikla!I16</f>
        <v>60</v>
      </c>
      <c r="J12" s="7">
        <f>Saviveikla!J16</f>
        <v>11</v>
      </c>
      <c r="K12" s="15">
        <f t="shared" si="4"/>
        <v>11</v>
      </c>
      <c r="L12" s="54">
        <f>'GR'!D16+'GR'!H16</f>
        <v>0.0030671296296296297</v>
      </c>
      <c r="M12" s="7">
        <f>'GR'!M16</f>
        <v>4</v>
      </c>
      <c r="N12" s="15">
        <f t="shared" si="5"/>
        <v>4</v>
      </c>
      <c r="O12" s="18" t="str">
        <f>OS!O15</f>
        <v>04:10:00</v>
      </c>
      <c r="P12" s="5">
        <f t="shared" si="2"/>
        <v>54</v>
      </c>
      <c r="Q12" s="5">
        <f t="shared" si="3"/>
        <v>7</v>
      </c>
    </row>
    <row r="13" spans="1:17" ht="19.5" thickBot="1">
      <c r="A13" s="6">
        <v>5</v>
      </c>
      <c r="B13" s="50" t="s">
        <v>60</v>
      </c>
      <c r="C13" s="55">
        <f>OS!P16</f>
        <v>0.1387962962962963</v>
      </c>
      <c r="D13" s="7">
        <f>OS!Q16</f>
        <v>5</v>
      </c>
      <c r="E13" s="15">
        <f t="shared" si="0"/>
        <v>20</v>
      </c>
      <c r="F13" s="55">
        <f>TTV!C16</f>
        <v>0.00949074074074074</v>
      </c>
      <c r="G13" s="58">
        <f>TTV!D16</f>
        <v>5</v>
      </c>
      <c r="H13" s="15">
        <f t="shared" si="1"/>
        <v>15</v>
      </c>
      <c r="I13" s="7">
        <f>Saviveikla!I17</f>
        <v>146</v>
      </c>
      <c r="J13" s="7">
        <f>Saviveikla!J17</f>
        <v>2</v>
      </c>
      <c r="K13" s="15">
        <f t="shared" si="4"/>
        <v>2</v>
      </c>
      <c r="L13" s="54">
        <f>'GR'!D17+'GR'!H17</f>
        <v>0.0032407407407407406</v>
      </c>
      <c r="M13" s="7">
        <f>'GR'!M17</f>
        <v>8</v>
      </c>
      <c r="N13" s="15">
        <f t="shared" si="5"/>
        <v>8</v>
      </c>
      <c r="O13" s="18" t="str">
        <f>OS!O16</f>
        <v>00:00:00</v>
      </c>
      <c r="P13" s="5">
        <f t="shared" si="2"/>
        <v>45</v>
      </c>
      <c r="Q13" s="5">
        <f t="shared" si="3"/>
        <v>4</v>
      </c>
    </row>
    <row r="14" spans="1:17" ht="19.5" thickBot="1">
      <c r="A14" s="6">
        <v>6</v>
      </c>
      <c r="B14" s="50" t="s">
        <v>61</v>
      </c>
      <c r="C14" s="55">
        <f>OS!P17</f>
        <v>0.15711805555555555</v>
      </c>
      <c r="D14" s="7">
        <f>OS!Q17</f>
        <v>7</v>
      </c>
      <c r="E14" s="15">
        <f t="shared" si="0"/>
        <v>28</v>
      </c>
      <c r="F14" s="55">
        <f>TTV!C17</f>
        <v>0.017592592592592594</v>
      </c>
      <c r="G14" s="58">
        <f>TTV!D17</f>
        <v>10</v>
      </c>
      <c r="H14" s="15">
        <f t="shared" si="1"/>
        <v>30</v>
      </c>
      <c r="I14" s="7">
        <f>Saviveikla!I18</f>
        <v>102</v>
      </c>
      <c r="J14" s="7">
        <f>Saviveikla!J18</f>
        <v>9</v>
      </c>
      <c r="K14" s="15">
        <f t="shared" si="4"/>
        <v>9</v>
      </c>
      <c r="L14" s="54">
        <f>'GR'!D18+'GR'!H18</f>
        <v>0.0038425925925925923</v>
      </c>
      <c r="M14" s="7">
        <f>'GR'!M18</f>
        <v>11</v>
      </c>
      <c r="N14" s="15">
        <f t="shared" si="5"/>
        <v>11</v>
      </c>
      <c r="O14" s="18" t="str">
        <f>OS!O17</f>
        <v>00:00:00</v>
      </c>
      <c r="P14" s="5">
        <f t="shared" si="2"/>
        <v>78</v>
      </c>
      <c r="Q14" s="5">
        <f t="shared" si="3"/>
        <v>9</v>
      </c>
    </row>
    <row r="15" spans="1:17" ht="19.5" thickBot="1">
      <c r="A15" s="6">
        <v>7</v>
      </c>
      <c r="B15" s="50" t="s">
        <v>62</v>
      </c>
      <c r="C15" s="55">
        <f>OS!P18</f>
        <v>0.35127314814814814</v>
      </c>
      <c r="D15" s="7">
        <f>OS!Q18</f>
        <v>10</v>
      </c>
      <c r="E15" s="15">
        <f t="shared" si="0"/>
        <v>40</v>
      </c>
      <c r="F15" s="55">
        <f>TTV!C18</f>
        <v>0.011701388888888891</v>
      </c>
      <c r="G15" s="58">
        <f>TTV!D18</f>
        <v>9</v>
      </c>
      <c r="H15" s="15">
        <f t="shared" si="1"/>
        <v>27</v>
      </c>
      <c r="I15" s="7">
        <f>Saviveikla!I19</f>
        <v>125</v>
      </c>
      <c r="J15" s="7">
        <f>Saviveikla!J19</f>
        <v>6</v>
      </c>
      <c r="K15" s="15">
        <f t="shared" si="4"/>
        <v>6</v>
      </c>
      <c r="L15" s="54">
        <f>'GR'!D19+'GR'!H19</f>
        <v>0.0032870370370370367</v>
      </c>
      <c r="M15" s="7">
        <f>'GR'!M19</f>
        <v>9</v>
      </c>
      <c r="N15" s="15">
        <f t="shared" si="5"/>
        <v>9</v>
      </c>
      <c r="O15" s="18" t="str">
        <f>OS!O18</f>
        <v>00:00:00</v>
      </c>
      <c r="P15" s="5">
        <f t="shared" si="2"/>
        <v>82</v>
      </c>
      <c r="Q15" s="5">
        <f t="shared" si="3"/>
        <v>10</v>
      </c>
    </row>
    <row r="16" spans="1:17" ht="19.5" thickBot="1">
      <c r="A16" s="6">
        <v>8</v>
      </c>
      <c r="B16" s="50" t="s">
        <v>63</v>
      </c>
      <c r="C16" s="55">
        <f>OS!P19</f>
        <v>0.15462962962962962</v>
      </c>
      <c r="D16" s="7">
        <f>OS!Q19</f>
        <v>6</v>
      </c>
      <c r="E16" s="15">
        <f t="shared" si="0"/>
        <v>24</v>
      </c>
      <c r="F16" s="55">
        <f>TTV!C19</f>
        <v>0.010138888888888888</v>
      </c>
      <c r="G16" s="58">
        <f>TTV!D19</f>
        <v>6</v>
      </c>
      <c r="H16" s="15">
        <f t="shared" si="1"/>
        <v>18</v>
      </c>
      <c r="I16" s="7">
        <f>Saviveikla!I20</f>
        <v>172</v>
      </c>
      <c r="J16" s="7">
        <f>Saviveikla!J20</f>
        <v>1</v>
      </c>
      <c r="K16" s="15">
        <f t="shared" si="4"/>
        <v>1</v>
      </c>
      <c r="L16" s="54">
        <f>'GR'!D20+'GR'!H20</f>
        <v>0.003090277777777778</v>
      </c>
      <c r="M16" s="7">
        <f>'GR'!M20</f>
        <v>5</v>
      </c>
      <c r="N16" s="15">
        <f t="shared" si="5"/>
        <v>5</v>
      </c>
      <c r="O16" s="18" t="str">
        <f>OS!O19</f>
        <v>00:00:00</v>
      </c>
      <c r="P16" s="5">
        <f t="shared" si="2"/>
        <v>48</v>
      </c>
      <c r="Q16" s="5">
        <f t="shared" si="3"/>
        <v>5</v>
      </c>
    </row>
    <row r="17" spans="1:17" ht="19.5" thickBot="1">
      <c r="A17" s="6">
        <v>9</v>
      </c>
      <c r="B17" s="50" t="s">
        <v>64</v>
      </c>
      <c r="C17" s="55">
        <f>OS!P20</f>
        <v>0.11863425925925926</v>
      </c>
      <c r="D17" s="7">
        <f>OS!Q20</f>
        <v>2</v>
      </c>
      <c r="E17" s="15">
        <f t="shared" si="0"/>
        <v>8</v>
      </c>
      <c r="F17" s="55">
        <f>TTV!C20</f>
        <v>0.0076157407407407415</v>
      </c>
      <c r="G17" s="58">
        <f>TTV!D20</f>
        <v>3</v>
      </c>
      <c r="H17" s="15">
        <f t="shared" si="1"/>
        <v>9</v>
      </c>
      <c r="I17" s="7">
        <f>Saviveikla!I21</f>
        <v>134</v>
      </c>
      <c r="J17" s="7">
        <f>Saviveikla!J21</f>
        <v>4</v>
      </c>
      <c r="K17" s="15">
        <f t="shared" si="4"/>
        <v>4</v>
      </c>
      <c r="L17" s="54">
        <f>'GR'!D21+'GR'!H21</f>
        <v>0.0030555555555555557</v>
      </c>
      <c r="M17" s="7">
        <f>'GR'!M21</f>
        <v>3</v>
      </c>
      <c r="N17" s="15">
        <f t="shared" si="5"/>
        <v>3</v>
      </c>
      <c r="O17" s="18" t="str">
        <f>OS!O20</f>
        <v>00:00:00</v>
      </c>
      <c r="P17" s="5">
        <f t="shared" si="2"/>
        <v>24</v>
      </c>
      <c r="Q17" s="5">
        <f t="shared" si="3"/>
        <v>2</v>
      </c>
    </row>
    <row r="18" spans="1:17" ht="19.5" thickBot="1">
      <c r="A18" s="6">
        <v>10</v>
      </c>
      <c r="B18" s="50" t="s">
        <v>66</v>
      </c>
      <c r="C18" s="55">
        <f>OS!P21</f>
        <v>0.8333333333333334</v>
      </c>
      <c r="D18" s="7">
        <f>OS!Q21</f>
        <v>11</v>
      </c>
      <c r="E18" s="15">
        <v>100</v>
      </c>
      <c r="F18" s="55">
        <f>TTV!C21</f>
        <v>0.20833333333333334</v>
      </c>
      <c r="G18" s="58">
        <f>TTV!D21</f>
        <v>11</v>
      </c>
      <c r="H18" s="15">
        <v>100</v>
      </c>
      <c r="I18" s="7">
        <f>Saviveikla!I22</f>
        <v>76</v>
      </c>
      <c r="J18" s="7">
        <f>Saviveikla!J22</f>
        <v>10</v>
      </c>
      <c r="K18" s="15">
        <f t="shared" si="4"/>
        <v>10</v>
      </c>
      <c r="L18" s="54">
        <f>'GR'!D22+'GR'!H22</f>
        <v>0.00337962962962963</v>
      </c>
      <c r="M18" s="7">
        <f>'GR'!M22</f>
        <v>10</v>
      </c>
      <c r="N18" s="15">
        <f t="shared" si="5"/>
        <v>10</v>
      </c>
      <c r="O18" s="18" t="str">
        <f>OS!O21</f>
        <v>00:00:00</v>
      </c>
      <c r="P18" s="5">
        <f t="shared" si="2"/>
        <v>220</v>
      </c>
      <c r="Q18" s="5">
        <f t="shared" si="3"/>
        <v>11</v>
      </c>
    </row>
    <row r="19" spans="1:17" ht="19.5" thickBot="1">
      <c r="A19" s="6">
        <v>11</v>
      </c>
      <c r="B19" s="50" t="s">
        <v>65</v>
      </c>
      <c r="C19" s="55">
        <f>OS!P22</f>
        <v>0.12247685185185186</v>
      </c>
      <c r="D19" s="7">
        <f>OS!Q22</f>
        <v>4</v>
      </c>
      <c r="E19" s="15">
        <f t="shared" si="0"/>
        <v>16</v>
      </c>
      <c r="F19" s="55">
        <f>TTV!C22</f>
        <v>0.011087962962962964</v>
      </c>
      <c r="G19" s="58">
        <f>TTV!D22</f>
        <v>8</v>
      </c>
      <c r="H19" s="15">
        <f t="shared" si="1"/>
        <v>24</v>
      </c>
      <c r="I19" s="7">
        <f>Saviveikla!I23</f>
        <v>121</v>
      </c>
      <c r="J19" s="7">
        <f>Saviveikla!J23</f>
        <v>7</v>
      </c>
      <c r="K19" s="15">
        <f t="shared" si="4"/>
        <v>7</v>
      </c>
      <c r="L19" s="54">
        <f>'GR'!D23+'GR'!H23</f>
        <v>0.002962962962962963</v>
      </c>
      <c r="M19" s="7">
        <f>'GR'!M23</f>
        <v>2</v>
      </c>
      <c r="N19" s="15">
        <f t="shared" si="5"/>
        <v>2</v>
      </c>
      <c r="O19" s="18" t="str">
        <f>OS!O22</f>
        <v>00:00:00</v>
      </c>
      <c r="P19" s="5">
        <f t="shared" si="2"/>
        <v>49</v>
      </c>
      <c r="Q19" s="5">
        <f t="shared" si="3"/>
        <v>6</v>
      </c>
    </row>
    <row r="20" ht="18.75">
      <c r="A20" s="9"/>
    </row>
    <row r="21" ht="27">
      <c r="A21" s="10"/>
    </row>
    <row r="22" spans="1:3" ht="18.75">
      <c r="A22" s="9"/>
      <c r="B22" s="24" t="s">
        <v>24</v>
      </c>
      <c r="C22" s="23" t="s">
        <v>26</v>
      </c>
    </row>
    <row r="23" spans="1:6" ht="18.75">
      <c r="A23" s="9"/>
      <c r="B23" s="24" t="s">
        <v>25</v>
      </c>
      <c r="C23" s="68" t="s">
        <v>27</v>
      </c>
      <c r="D23" s="68"/>
      <c r="E23" s="68"/>
      <c r="F23" s="68"/>
    </row>
    <row r="24" ht="18.75">
      <c r="A24" s="9"/>
    </row>
  </sheetData>
  <sheetProtection/>
  <mergeCells count="15">
    <mergeCell ref="O6:O8"/>
    <mergeCell ref="A3:Q3"/>
    <mergeCell ref="C6:E6"/>
    <mergeCell ref="F6:H6"/>
    <mergeCell ref="I6:K6"/>
    <mergeCell ref="L6:N6"/>
    <mergeCell ref="B4:D4"/>
    <mergeCell ref="Q6:Q8"/>
    <mergeCell ref="A6:A7"/>
    <mergeCell ref="C23:F23"/>
    <mergeCell ref="L7:N7"/>
    <mergeCell ref="B6:B7"/>
    <mergeCell ref="C7:E7"/>
    <mergeCell ref="F7:H7"/>
    <mergeCell ref="I7:K7"/>
  </mergeCells>
  <printOptions/>
  <pageMargins left="0.26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6"/>
  <sheetViews>
    <sheetView zoomScalePageLayoutView="0" workbookViewId="0" topLeftCell="D7">
      <selection activeCell="Q23" sqref="Q23"/>
    </sheetView>
  </sheetViews>
  <sheetFormatPr defaultColWidth="9.140625" defaultRowHeight="12.75"/>
  <cols>
    <col min="2" max="2" width="19.00390625" style="0" customWidth="1"/>
    <col min="3" max="3" width="14.7109375" style="0" customWidth="1"/>
    <col min="6" max="6" width="11.140625" style="0" customWidth="1"/>
    <col min="9" max="9" width="12.57421875" style="0" customWidth="1"/>
    <col min="12" max="12" width="12.140625" style="0" customWidth="1"/>
  </cols>
  <sheetData>
    <row r="2" ht="18.75">
      <c r="A2" s="9"/>
    </row>
    <row r="3" ht="18.75">
      <c r="A3" s="9"/>
    </row>
    <row r="4" ht="18.75">
      <c r="A4" s="9"/>
    </row>
    <row r="5" spans="1:15" ht="22.5">
      <c r="A5" s="33"/>
      <c r="B5" s="34"/>
      <c r="C5" s="34"/>
      <c r="D5" s="35" t="s">
        <v>22</v>
      </c>
      <c r="E5" s="35"/>
      <c r="F5" s="35"/>
      <c r="G5" s="35"/>
      <c r="H5" s="35"/>
      <c r="I5" s="35"/>
      <c r="J5" s="35"/>
      <c r="K5" s="36"/>
      <c r="L5" s="36"/>
      <c r="M5" s="36"/>
      <c r="N5" s="34"/>
      <c r="O5" s="37"/>
    </row>
    <row r="6" spans="1:13" ht="24" thickBot="1">
      <c r="A6" s="9"/>
      <c r="B6" s="82" t="s">
        <v>17</v>
      </c>
      <c r="C6" s="82"/>
      <c r="D6" s="82"/>
      <c r="E6" s="20"/>
      <c r="F6" s="20"/>
      <c r="G6" s="20"/>
      <c r="H6" s="20"/>
      <c r="I6" s="20"/>
      <c r="J6" s="20"/>
      <c r="K6" s="21"/>
      <c r="L6" s="21"/>
      <c r="M6" s="21"/>
    </row>
    <row r="7" spans="1:12" ht="19.5" thickBot="1">
      <c r="A7" s="9"/>
      <c r="C7" s="27" t="s">
        <v>30</v>
      </c>
      <c r="D7" s="26"/>
      <c r="E7" s="26"/>
      <c r="F7" s="28" t="s">
        <v>31</v>
      </c>
      <c r="G7" s="26"/>
      <c r="H7" s="26"/>
      <c r="I7" s="29" t="s">
        <v>32</v>
      </c>
      <c r="J7" s="26"/>
      <c r="K7" s="26"/>
      <c r="L7" s="30" t="s">
        <v>33</v>
      </c>
    </row>
    <row r="8" ht="19.5" thickBot="1">
      <c r="A8" s="9"/>
    </row>
    <row r="9" spans="1:18" ht="16.5" customHeight="1" thickBot="1">
      <c r="A9" s="3" t="s">
        <v>1</v>
      </c>
      <c r="B9" s="90" t="s">
        <v>2</v>
      </c>
      <c r="C9" s="78" t="s">
        <v>12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80"/>
      <c r="O9" s="86" t="s">
        <v>36</v>
      </c>
      <c r="P9" s="87"/>
      <c r="Q9" s="87"/>
      <c r="R9" s="88"/>
    </row>
    <row r="10" spans="1:18" ht="16.5" customHeight="1" thickBot="1">
      <c r="A10" s="4" t="s">
        <v>10</v>
      </c>
      <c r="B10" s="91"/>
      <c r="C10" s="86" t="s">
        <v>11</v>
      </c>
      <c r="D10" s="87"/>
      <c r="E10" s="89"/>
      <c r="F10" s="86" t="s">
        <v>3</v>
      </c>
      <c r="G10" s="87"/>
      <c r="H10" s="89"/>
      <c r="I10" s="86" t="s">
        <v>4</v>
      </c>
      <c r="J10" s="87"/>
      <c r="K10" s="89"/>
      <c r="L10" s="86" t="s">
        <v>5</v>
      </c>
      <c r="M10" s="87"/>
      <c r="N10" s="89"/>
      <c r="O10" s="56" t="s">
        <v>53</v>
      </c>
      <c r="P10" s="56" t="s">
        <v>8</v>
      </c>
      <c r="Q10" s="56" t="s">
        <v>7</v>
      </c>
      <c r="R10" s="56" t="s">
        <v>6</v>
      </c>
    </row>
    <row r="11" spans="1:18" ht="21.75" customHeight="1" thickBot="1">
      <c r="A11" s="16"/>
      <c r="B11" s="15"/>
      <c r="C11" s="14" t="s">
        <v>9</v>
      </c>
      <c r="D11" s="14" t="s">
        <v>7</v>
      </c>
      <c r="E11" s="14" t="s">
        <v>52</v>
      </c>
      <c r="F11" s="14" t="s">
        <v>9</v>
      </c>
      <c r="G11" s="14" t="s">
        <v>7</v>
      </c>
      <c r="H11" s="14" t="s">
        <v>52</v>
      </c>
      <c r="I11" s="14" t="s">
        <v>9</v>
      </c>
      <c r="J11" s="14" t="s">
        <v>7</v>
      </c>
      <c r="K11" s="14" t="s">
        <v>52</v>
      </c>
      <c r="L11" s="14" t="s">
        <v>9</v>
      </c>
      <c r="M11" s="14" t="s">
        <v>7</v>
      </c>
      <c r="N11" s="14" t="s">
        <v>52</v>
      </c>
      <c r="O11" s="6"/>
      <c r="P11" s="6"/>
      <c r="Q11" s="6"/>
      <c r="R11" s="6"/>
    </row>
    <row r="12" spans="1:18" ht="19.5" thickBot="1">
      <c r="A12" s="6">
        <v>1</v>
      </c>
      <c r="B12" s="22" t="s">
        <v>56</v>
      </c>
      <c r="C12" s="55">
        <v>0.018564814814814815</v>
      </c>
      <c r="D12" s="7">
        <f>RANK(C12,C12:C22,1)</f>
        <v>1</v>
      </c>
      <c r="E12" s="7"/>
      <c r="F12" s="55">
        <v>0.034374999999999996</v>
      </c>
      <c r="G12" s="7">
        <f>RANK(F12,F12:F22,1)</f>
        <v>1</v>
      </c>
      <c r="H12" s="7"/>
      <c r="I12" s="55">
        <v>0.057962962962962966</v>
      </c>
      <c r="J12" s="7">
        <f>RANK(I12,I12:I22,1)</f>
        <v>1</v>
      </c>
      <c r="K12" s="7"/>
      <c r="L12" s="55">
        <v>0.09999999999999999</v>
      </c>
      <c r="M12" s="7">
        <f>RANK(L12,L12:L22,1)</f>
        <v>1</v>
      </c>
      <c r="N12" s="7"/>
      <c r="O12" s="57" t="str">
        <f>TEXT((E12+H12+K12+N12)/288,"hh:mm:ss")</f>
        <v>00:00:00</v>
      </c>
      <c r="P12" s="55">
        <f>L12+O12</f>
        <v>0.09999999999999999</v>
      </c>
      <c r="Q12" s="5">
        <f aca="true" t="shared" si="0" ref="Q12:Q22">RANK(P12,$P$12:$P$22,1)</f>
        <v>1</v>
      </c>
      <c r="R12" s="5">
        <f>Q12*4</f>
        <v>4</v>
      </c>
    </row>
    <row r="13" spans="1:18" ht="19.5" thickBot="1">
      <c r="A13" s="6">
        <v>2</v>
      </c>
      <c r="B13" s="50" t="s">
        <v>57</v>
      </c>
      <c r="C13" s="55">
        <v>0.04733796296296297</v>
      </c>
      <c r="D13" s="7">
        <f>RANK(C13,C12:C22,1)</f>
        <v>10</v>
      </c>
      <c r="E13" s="7"/>
      <c r="F13" s="55">
        <v>0.07512731481481481</v>
      </c>
      <c r="G13" s="7">
        <f>RANK(F13,F12:F22,1)</f>
        <v>9</v>
      </c>
      <c r="H13" s="7"/>
      <c r="I13" s="55">
        <v>0.11922453703703705</v>
      </c>
      <c r="J13" s="7">
        <f>RANK(I13,I12:I22,1)</f>
        <v>7</v>
      </c>
      <c r="K13" s="7"/>
      <c r="L13" s="55">
        <v>0.14547453703703703</v>
      </c>
      <c r="M13" s="7">
        <f>RANK(L13,L12:L22,1)</f>
        <v>6</v>
      </c>
      <c r="N13" s="7">
        <v>50</v>
      </c>
      <c r="O13" s="57" t="str">
        <f aca="true" t="shared" si="1" ref="O13:O22">TEXT((E13+H13+K13+N13)/288,"hh:mm:ss")</f>
        <v>04:10:00</v>
      </c>
      <c r="P13" s="55">
        <f aca="true" t="shared" si="2" ref="P13:P22">L13+O13</f>
        <v>0.31908564814814816</v>
      </c>
      <c r="Q13" s="5">
        <f t="shared" si="0"/>
        <v>8</v>
      </c>
      <c r="R13" s="5">
        <f aca="true" t="shared" si="3" ref="R13:R22">Q13*4</f>
        <v>32</v>
      </c>
    </row>
    <row r="14" spans="1:18" ht="19.5" thickBot="1">
      <c r="A14" s="6">
        <v>3</v>
      </c>
      <c r="B14" s="50" t="s">
        <v>58</v>
      </c>
      <c r="C14" s="55">
        <v>0.02710648148148148</v>
      </c>
      <c r="D14" s="7">
        <f>RANK(C14,C12:C22,1)</f>
        <v>5</v>
      </c>
      <c r="E14" s="7"/>
      <c r="F14" s="55">
        <v>0.0600462962962963</v>
      </c>
      <c r="G14" s="7">
        <f>RANK(F14,F12:F22,1)</f>
        <v>5</v>
      </c>
      <c r="H14" s="7"/>
      <c r="I14" s="55">
        <v>0.08958333333333333</v>
      </c>
      <c r="J14" s="7">
        <f>RANK(I14,I12:I22,1)</f>
        <v>2</v>
      </c>
      <c r="K14" s="7"/>
      <c r="L14" s="55">
        <v>0.121875</v>
      </c>
      <c r="M14" s="7">
        <f>RANK(L14,L12:L22,1)</f>
        <v>3</v>
      </c>
      <c r="N14" s="7"/>
      <c r="O14" s="57" t="str">
        <f t="shared" si="1"/>
        <v>00:00:00</v>
      </c>
      <c r="P14" s="55">
        <f t="shared" si="2"/>
        <v>0.121875</v>
      </c>
      <c r="Q14" s="5">
        <f t="shared" si="0"/>
        <v>3</v>
      </c>
      <c r="R14" s="5">
        <f t="shared" si="3"/>
        <v>12</v>
      </c>
    </row>
    <row r="15" spans="1:18" ht="19.5" thickBot="1">
      <c r="A15" s="6">
        <v>4</v>
      </c>
      <c r="B15" s="50" t="s">
        <v>59</v>
      </c>
      <c r="C15" s="55">
        <v>0.021585648148148145</v>
      </c>
      <c r="D15" s="7">
        <f>RANK(C15,C12:C22,1)</f>
        <v>2</v>
      </c>
      <c r="E15" s="7"/>
      <c r="F15" s="55">
        <v>0.0465625</v>
      </c>
      <c r="G15" s="7">
        <f>RANK(F15,F12:F22,1)</f>
        <v>2</v>
      </c>
      <c r="H15" s="7"/>
      <c r="I15" s="55">
        <v>0.09121527777777777</v>
      </c>
      <c r="J15" s="7">
        <f>RANK(I15,I12:I22,1)</f>
        <v>3</v>
      </c>
      <c r="K15" s="7"/>
      <c r="L15" s="55">
        <v>0.1502314814814815</v>
      </c>
      <c r="M15" s="7">
        <f>RANK(L15,L12:L22,1)</f>
        <v>7</v>
      </c>
      <c r="N15" s="7">
        <v>50</v>
      </c>
      <c r="O15" s="57" t="str">
        <f t="shared" si="1"/>
        <v>04:10:00</v>
      </c>
      <c r="P15" s="55">
        <f t="shared" si="2"/>
        <v>0.3238425925925926</v>
      </c>
      <c r="Q15" s="5">
        <f t="shared" si="0"/>
        <v>9</v>
      </c>
      <c r="R15" s="5">
        <f t="shared" si="3"/>
        <v>36</v>
      </c>
    </row>
    <row r="16" spans="1:18" ht="19.5" thickBot="1">
      <c r="A16" s="6">
        <v>5</v>
      </c>
      <c r="B16" s="50" t="s">
        <v>60</v>
      </c>
      <c r="C16" s="55">
        <v>0.024398148148148145</v>
      </c>
      <c r="D16" s="7">
        <f>RANK(C16,C12:C22,1)</f>
        <v>3</v>
      </c>
      <c r="E16" s="7"/>
      <c r="F16" s="55">
        <v>0.06777777777777777</v>
      </c>
      <c r="G16" s="7">
        <f>RANK(F16,F12:F22,1)</f>
        <v>7</v>
      </c>
      <c r="H16" s="7"/>
      <c r="I16" s="55">
        <v>0.1019212962962963</v>
      </c>
      <c r="J16" s="7">
        <f>RANK(I16,I12:I22,1)</f>
        <v>6</v>
      </c>
      <c r="K16" s="7"/>
      <c r="L16" s="55">
        <v>0.1387962962962963</v>
      </c>
      <c r="M16" s="7">
        <f>RANK(L16,L12:L22,1)</f>
        <v>5</v>
      </c>
      <c r="N16" s="7"/>
      <c r="O16" s="57" t="str">
        <f t="shared" si="1"/>
        <v>00:00:00</v>
      </c>
      <c r="P16" s="55">
        <f t="shared" si="2"/>
        <v>0.1387962962962963</v>
      </c>
      <c r="Q16" s="5">
        <f t="shared" si="0"/>
        <v>5</v>
      </c>
      <c r="R16" s="5">
        <f t="shared" si="3"/>
        <v>20</v>
      </c>
    </row>
    <row r="17" spans="1:18" ht="19.5" thickBot="1">
      <c r="A17" s="6">
        <v>6</v>
      </c>
      <c r="B17" s="50" t="s">
        <v>61</v>
      </c>
      <c r="C17" s="55">
        <v>0.036412037037037034</v>
      </c>
      <c r="D17" s="7">
        <f>RANK(C17,C12:C22,1)</f>
        <v>8</v>
      </c>
      <c r="E17" s="7"/>
      <c r="F17" s="55">
        <v>0.05648148148148147</v>
      </c>
      <c r="G17" s="7">
        <f>RANK(F17,F12:F22,1)</f>
        <v>4</v>
      </c>
      <c r="H17" s="7"/>
      <c r="I17" s="55">
        <v>0.12349537037037038</v>
      </c>
      <c r="J17" s="7">
        <f>RANK(I17,I12:I22,1)</f>
        <v>8</v>
      </c>
      <c r="K17" s="7"/>
      <c r="L17" s="55">
        <v>0.15711805555555555</v>
      </c>
      <c r="M17" s="7">
        <f>RANK(L17,L12:L22,1)</f>
        <v>9</v>
      </c>
      <c r="N17" s="7"/>
      <c r="O17" s="57" t="str">
        <f t="shared" si="1"/>
        <v>00:00:00</v>
      </c>
      <c r="P17" s="55">
        <f t="shared" si="2"/>
        <v>0.15711805555555555</v>
      </c>
      <c r="Q17" s="5">
        <f t="shared" si="0"/>
        <v>7</v>
      </c>
      <c r="R17" s="5">
        <f t="shared" si="3"/>
        <v>28</v>
      </c>
    </row>
    <row r="18" spans="1:18" ht="19.5" thickBot="1">
      <c r="A18" s="6">
        <v>7</v>
      </c>
      <c r="B18" s="50" t="s">
        <v>62</v>
      </c>
      <c r="C18" s="55">
        <v>0.04618055555555556</v>
      </c>
      <c r="D18" s="7">
        <f>RANK(C18,C12:C22,1)</f>
        <v>9</v>
      </c>
      <c r="E18" s="7"/>
      <c r="F18" s="55">
        <v>0.08680555555555557</v>
      </c>
      <c r="G18" s="7">
        <f>RANK(F18,F12:F22,1)</f>
        <v>10</v>
      </c>
      <c r="H18" s="7"/>
      <c r="I18" s="55">
        <v>0.14293981481481483</v>
      </c>
      <c r="J18" s="7">
        <f>RANK(I18,I12:I22,1)</f>
        <v>10</v>
      </c>
      <c r="K18" s="7"/>
      <c r="L18" s="55">
        <v>0.35127314814814814</v>
      </c>
      <c r="M18" s="7">
        <f>RANK(L18,L12:L22,1)</f>
        <v>10</v>
      </c>
      <c r="N18" s="7"/>
      <c r="O18" s="57" t="str">
        <f t="shared" si="1"/>
        <v>00:00:00</v>
      </c>
      <c r="P18" s="55">
        <f t="shared" si="2"/>
        <v>0.35127314814814814</v>
      </c>
      <c r="Q18" s="5">
        <f t="shared" si="0"/>
        <v>10</v>
      </c>
      <c r="R18" s="5">
        <f t="shared" si="3"/>
        <v>40</v>
      </c>
    </row>
    <row r="19" spans="1:18" ht="19.5" thickBot="1">
      <c r="A19" s="6">
        <v>8</v>
      </c>
      <c r="B19" s="50" t="s">
        <v>63</v>
      </c>
      <c r="C19" s="55">
        <v>0.03043981481481482</v>
      </c>
      <c r="D19" s="7">
        <f>RANK(C19,C12:C22,1)</f>
        <v>7</v>
      </c>
      <c r="E19" s="7"/>
      <c r="F19" s="55">
        <v>0.07171296296296296</v>
      </c>
      <c r="G19" s="7">
        <f>RANK(F19,F12:F22,1)</f>
        <v>8</v>
      </c>
      <c r="H19" s="7"/>
      <c r="I19" s="55">
        <v>0.1272800925925926</v>
      </c>
      <c r="J19" s="7">
        <f>RANK(I19,I12:I22,1)</f>
        <v>9</v>
      </c>
      <c r="K19" s="7"/>
      <c r="L19" s="55">
        <v>0.15462962962962962</v>
      </c>
      <c r="M19" s="7">
        <f>RANK(L19,L12:L22,1)</f>
        <v>8</v>
      </c>
      <c r="N19" s="7"/>
      <c r="O19" s="57" t="str">
        <f t="shared" si="1"/>
        <v>00:00:00</v>
      </c>
      <c r="P19" s="55">
        <f t="shared" si="2"/>
        <v>0.15462962962962962</v>
      </c>
      <c r="Q19" s="5">
        <f t="shared" si="0"/>
        <v>6</v>
      </c>
      <c r="R19" s="5">
        <f t="shared" si="3"/>
        <v>24</v>
      </c>
    </row>
    <row r="20" spans="1:18" ht="19.5" thickBot="1">
      <c r="A20" s="6">
        <v>9</v>
      </c>
      <c r="B20" s="50" t="s">
        <v>64</v>
      </c>
      <c r="C20" s="55">
        <v>0.03009259259259259</v>
      </c>
      <c r="D20" s="7">
        <f>RANK(C20,C12:C22,1)</f>
        <v>6</v>
      </c>
      <c r="E20" s="7"/>
      <c r="F20" s="55">
        <v>0.05613425925925925</v>
      </c>
      <c r="G20" s="7">
        <f>RANK(F20,F12:F22,1)</f>
        <v>3</v>
      </c>
      <c r="H20" s="7"/>
      <c r="I20" s="55">
        <v>0.09236111111111112</v>
      </c>
      <c r="J20" s="7">
        <f>RANK(I20,I12:I22,1)</f>
        <v>4</v>
      </c>
      <c r="K20" s="7"/>
      <c r="L20" s="55">
        <v>0.11863425925925926</v>
      </c>
      <c r="M20" s="7">
        <f>RANK(L20,L12:L22,1)</f>
        <v>2</v>
      </c>
      <c r="N20" s="7"/>
      <c r="O20" s="57" t="str">
        <f t="shared" si="1"/>
        <v>00:00:00</v>
      </c>
      <c r="P20" s="55">
        <f t="shared" si="2"/>
        <v>0.11863425925925926</v>
      </c>
      <c r="Q20" s="5">
        <f t="shared" si="0"/>
        <v>2</v>
      </c>
      <c r="R20" s="5">
        <f t="shared" si="3"/>
        <v>8</v>
      </c>
    </row>
    <row r="21" spans="1:18" ht="19.5" thickBot="1">
      <c r="A21" s="6">
        <v>10</v>
      </c>
      <c r="B21" s="50" t="s">
        <v>66</v>
      </c>
      <c r="C21" s="55">
        <v>0.20833333333333334</v>
      </c>
      <c r="D21" s="7">
        <f>RANK(C21,C12:C22,1)</f>
        <v>11</v>
      </c>
      <c r="E21" s="7"/>
      <c r="F21" s="55">
        <v>0.4166666666666667</v>
      </c>
      <c r="G21" s="7">
        <f>RANK(F21,F12:F22,1)</f>
        <v>11</v>
      </c>
      <c r="H21" s="7"/>
      <c r="I21" s="55">
        <v>0.625</v>
      </c>
      <c r="J21" s="7">
        <f>RANK(I21,I12:I22,1)</f>
        <v>11</v>
      </c>
      <c r="K21" s="7"/>
      <c r="L21" s="55">
        <v>0.8333333333333334</v>
      </c>
      <c r="M21" s="7">
        <f>RANK(L21,L12:L22,1)</f>
        <v>11</v>
      </c>
      <c r="N21" s="7"/>
      <c r="O21" s="57" t="str">
        <f t="shared" si="1"/>
        <v>00:00:00</v>
      </c>
      <c r="P21" s="55">
        <f t="shared" si="2"/>
        <v>0.8333333333333334</v>
      </c>
      <c r="Q21" s="5">
        <f t="shared" si="0"/>
        <v>11</v>
      </c>
      <c r="R21" s="5">
        <v>100</v>
      </c>
    </row>
    <row r="22" spans="1:18" ht="19.5" thickBot="1">
      <c r="A22" s="6">
        <v>11</v>
      </c>
      <c r="B22" s="50" t="s">
        <v>65</v>
      </c>
      <c r="C22" s="55">
        <v>0.024710648148148148</v>
      </c>
      <c r="D22" s="7">
        <f>RANK(C22,C12:C22,1)</f>
        <v>4</v>
      </c>
      <c r="E22" s="7"/>
      <c r="F22" s="55">
        <v>0.06738425925925925</v>
      </c>
      <c r="G22" s="7">
        <f>RANK(F22,F12:F22,1)</f>
        <v>6</v>
      </c>
      <c r="H22" s="7"/>
      <c r="I22" s="55">
        <v>0.09699074074074072</v>
      </c>
      <c r="J22" s="7">
        <f>RANK(I22,I12:I22,1)</f>
        <v>5</v>
      </c>
      <c r="K22" s="7"/>
      <c r="L22" s="55">
        <v>0.12247685185185186</v>
      </c>
      <c r="M22" s="7">
        <f>RANK(L22,L12:L22,1)</f>
        <v>4</v>
      </c>
      <c r="N22" s="7"/>
      <c r="O22" s="57" t="str">
        <f t="shared" si="1"/>
        <v>00:00:00</v>
      </c>
      <c r="P22" s="55">
        <f t="shared" si="2"/>
        <v>0.12247685185185186</v>
      </c>
      <c r="Q22" s="5">
        <f t="shared" si="0"/>
        <v>4</v>
      </c>
      <c r="R22" s="5">
        <f t="shared" si="3"/>
        <v>16</v>
      </c>
    </row>
    <row r="23" ht="18.75">
      <c r="A23" s="9"/>
    </row>
    <row r="24" spans="1:2" ht="15">
      <c r="A24" s="24" t="s">
        <v>28</v>
      </c>
      <c r="B24" s="23"/>
    </row>
    <row r="25" spans="1:5" ht="15">
      <c r="A25" s="24" t="s">
        <v>29</v>
      </c>
      <c r="B25" s="25"/>
      <c r="C25" s="25"/>
      <c r="D25" s="25"/>
      <c r="E25" s="25"/>
    </row>
    <row r="26" ht="18.75">
      <c r="A26" s="9"/>
    </row>
  </sheetData>
  <sheetProtection/>
  <mergeCells count="8">
    <mergeCell ref="O9:R9"/>
    <mergeCell ref="B6:D6"/>
    <mergeCell ref="C10:E10"/>
    <mergeCell ref="F10:H10"/>
    <mergeCell ref="I10:K10"/>
    <mergeCell ref="B9:B10"/>
    <mergeCell ref="C9:N9"/>
    <mergeCell ref="L10:N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6"/>
  <sheetViews>
    <sheetView zoomScalePageLayoutView="0" workbookViewId="0" topLeftCell="A9">
      <selection activeCell="E24" sqref="E24"/>
    </sheetView>
  </sheetViews>
  <sheetFormatPr defaultColWidth="9.140625" defaultRowHeight="12.75"/>
  <cols>
    <col min="2" max="2" width="33.140625" style="0" customWidth="1"/>
    <col min="3" max="3" width="20.7109375" style="0" customWidth="1"/>
  </cols>
  <sheetData>
    <row r="3" ht="18.75">
      <c r="A3" s="9"/>
    </row>
    <row r="4" ht="18.75">
      <c r="A4" s="9"/>
    </row>
    <row r="5" ht="18.75">
      <c r="A5" s="9"/>
    </row>
    <row r="6" spans="1:5" ht="22.5">
      <c r="A6" s="92" t="s">
        <v>35</v>
      </c>
      <c r="B6" s="92"/>
      <c r="C6" s="92"/>
      <c r="D6" s="92"/>
      <c r="E6" s="92"/>
    </row>
    <row r="7" spans="1:5" ht="22.5">
      <c r="A7" s="38"/>
      <c r="B7" s="92" t="s">
        <v>37</v>
      </c>
      <c r="C7" s="92"/>
      <c r="D7" s="92"/>
      <c r="E7" s="92"/>
    </row>
    <row r="8" spans="1:5" ht="22.5">
      <c r="A8" s="1"/>
      <c r="B8" s="1"/>
      <c r="C8" s="1"/>
      <c r="D8" s="1"/>
      <c r="E8" s="1"/>
    </row>
    <row r="9" spans="1:3" ht="23.25">
      <c r="A9" s="9"/>
      <c r="B9" s="82" t="s">
        <v>17</v>
      </c>
      <c r="C9" s="82"/>
    </row>
    <row r="10" ht="13.5" thickBot="1"/>
    <row r="11" spans="1:15" ht="23.25" customHeight="1" thickBot="1">
      <c r="A11" s="22" t="s">
        <v>20</v>
      </c>
      <c r="B11" s="59" t="s">
        <v>2</v>
      </c>
      <c r="C11" s="22" t="s">
        <v>9</v>
      </c>
      <c r="D11" s="8" t="s">
        <v>7</v>
      </c>
      <c r="E11" s="8" t="s">
        <v>6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9.5" thickBot="1">
      <c r="A12" s="52">
        <v>1</v>
      </c>
      <c r="B12" s="48" t="s">
        <v>56</v>
      </c>
      <c r="C12" s="54">
        <v>0.007106481481481481</v>
      </c>
      <c r="D12" s="53">
        <f aca="true" t="shared" si="0" ref="D12:D22">RANK(C12,$C$12:$C$22,1)</f>
        <v>2</v>
      </c>
      <c r="E12" s="53">
        <f>SUM(D12*3)</f>
        <v>6</v>
      </c>
      <c r="F12" s="11"/>
      <c r="G12" s="11"/>
      <c r="H12" s="11"/>
      <c r="I12" s="11"/>
      <c r="J12" s="11"/>
      <c r="K12" s="11"/>
      <c r="L12" s="11"/>
      <c r="M12" s="11"/>
      <c r="N12" s="12"/>
      <c r="O12" s="12"/>
    </row>
    <row r="13" spans="1:15" ht="19.5" thickBot="1">
      <c r="A13" s="52">
        <v>2</v>
      </c>
      <c r="B13" s="48" t="s">
        <v>57</v>
      </c>
      <c r="C13" s="54">
        <v>0.008449074074074074</v>
      </c>
      <c r="D13" s="53">
        <f t="shared" si="0"/>
        <v>4</v>
      </c>
      <c r="E13" s="53">
        <f aca="true" t="shared" si="1" ref="E13:E22">SUM(D13*3)</f>
        <v>12</v>
      </c>
      <c r="F13" s="11"/>
      <c r="G13" s="11"/>
      <c r="H13" s="11"/>
      <c r="I13" s="11"/>
      <c r="J13" s="11"/>
      <c r="K13" s="11"/>
      <c r="L13" s="11"/>
      <c r="M13" s="11"/>
      <c r="N13" s="12"/>
      <c r="O13" s="12"/>
    </row>
    <row r="14" spans="1:15" ht="19.5" thickBot="1">
      <c r="A14" s="52">
        <v>3</v>
      </c>
      <c r="B14" s="48" t="s">
        <v>58</v>
      </c>
      <c r="C14" s="54">
        <v>0.010439814814814813</v>
      </c>
      <c r="D14" s="53">
        <f t="shared" si="0"/>
        <v>7</v>
      </c>
      <c r="E14" s="53">
        <f t="shared" si="1"/>
        <v>21</v>
      </c>
      <c r="F14" s="11"/>
      <c r="G14" s="11"/>
      <c r="H14" s="11"/>
      <c r="I14" s="11"/>
      <c r="J14" s="11"/>
      <c r="K14" s="11"/>
      <c r="L14" s="11"/>
      <c r="M14" s="11"/>
      <c r="N14" s="12"/>
      <c r="O14" s="12"/>
    </row>
    <row r="15" spans="1:15" ht="19.5" thickBot="1">
      <c r="A15" s="52">
        <v>4</v>
      </c>
      <c r="B15" s="48" t="s">
        <v>59</v>
      </c>
      <c r="C15" s="54">
        <v>0.006863425925925926</v>
      </c>
      <c r="D15" s="53">
        <f t="shared" si="0"/>
        <v>1</v>
      </c>
      <c r="E15" s="53">
        <f t="shared" si="1"/>
        <v>3</v>
      </c>
      <c r="F15" s="11"/>
      <c r="G15" s="11"/>
      <c r="H15" s="11"/>
      <c r="I15" s="11"/>
      <c r="J15" s="11"/>
      <c r="K15" s="11"/>
      <c r="L15" s="11"/>
      <c r="M15" s="11"/>
      <c r="N15" s="12"/>
      <c r="O15" s="12"/>
    </row>
    <row r="16" spans="1:15" ht="19.5" thickBot="1">
      <c r="A16" s="52">
        <v>5</v>
      </c>
      <c r="B16" s="48" t="s">
        <v>60</v>
      </c>
      <c r="C16" s="54">
        <v>0.00949074074074074</v>
      </c>
      <c r="D16" s="53">
        <f t="shared" si="0"/>
        <v>5</v>
      </c>
      <c r="E16" s="53">
        <f t="shared" si="1"/>
        <v>15</v>
      </c>
      <c r="F16" s="11"/>
      <c r="G16" s="11"/>
      <c r="H16" s="11"/>
      <c r="I16" s="11"/>
      <c r="J16" s="11"/>
      <c r="K16" s="11"/>
      <c r="L16" s="11"/>
      <c r="M16" s="11"/>
      <c r="N16" s="12"/>
      <c r="O16" s="12"/>
    </row>
    <row r="17" spans="1:15" ht="19.5" thickBot="1">
      <c r="A17" s="52">
        <v>6</v>
      </c>
      <c r="B17" s="48" t="s">
        <v>61</v>
      </c>
      <c r="C17" s="54">
        <v>0.017592592592592594</v>
      </c>
      <c r="D17" s="53">
        <f t="shared" si="0"/>
        <v>10</v>
      </c>
      <c r="E17" s="53">
        <f t="shared" si="1"/>
        <v>30</v>
      </c>
      <c r="F17" s="11"/>
      <c r="G17" s="11"/>
      <c r="H17" s="11"/>
      <c r="I17" s="11"/>
      <c r="J17" s="11"/>
      <c r="K17" s="11"/>
      <c r="L17" s="11"/>
      <c r="M17" s="11"/>
      <c r="N17" s="12"/>
      <c r="O17" s="12"/>
    </row>
    <row r="18" spans="1:15" ht="19.5" thickBot="1">
      <c r="A18" s="52">
        <v>7</v>
      </c>
      <c r="B18" s="48" t="s">
        <v>62</v>
      </c>
      <c r="C18" s="54">
        <v>0.011701388888888891</v>
      </c>
      <c r="D18" s="53">
        <f t="shared" si="0"/>
        <v>9</v>
      </c>
      <c r="E18" s="53">
        <f t="shared" si="1"/>
        <v>27</v>
      </c>
      <c r="F18" s="11"/>
      <c r="G18" s="11"/>
      <c r="H18" s="11"/>
      <c r="I18" s="11"/>
      <c r="J18" s="11"/>
      <c r="K18" s="11"/>
      <c r="L18" s="11"/>
      <c r="M18" s="11"/>
      <c r="N18" s="12"/>
      <c r="O18" s="12"/>
    </row>
    <row r="19" spans="1:15" ht="19.5" thickBot="1">
      <c r="A19" s="6">
        <v>8</v>
      </c>
      <c r="B19" s="48" t="s">
        <v>63</v>
      </c>
      <c r="C19" s="54">
        <v>0.010138888888888888</v>
      </c>
      <c r="D19" s="53">
        <f t="shared" si="0"/>
        <v>6</v>
      </c>
      <c r="E19" s="53">
        <f t="shared" si="1"/>
        <v>18</v>
      </c>
      <c r="F19" s="11"/>
      <c r="G19" s="11"/>
      <c r="H19" s="11"/>
      <c r="I19" s="11"/>
      <c r="J19" s="11"/>
      <c r="K19" s="11"/>
      <c r="L19" s="11"/>
      <c r="M19" s="11"/>
      <c r="N19" s="12"/>
      <c r="O19" s="12"/>
    </row>
    <row r="20" spans="1:15" ht="19.5" thickBot="1">
      <c r="A20" s="6">
        <v>9</v>
      </c>
      <c r="B20" s="48" t="s">
        <v>64</v>
      </c>
      <c r="C20" s="54">
        <v>0.0076157407407407415</v>
      </c>
      <c r="D20" s="53">
        <f t="shared" si="0"/>
        <v>3</v>
      </c>
      <c r="E20" s="53">
        <f t="shared" si="1"/>
        <v>9</v>
      </c>
      <c r="F20" s="11"/>
      <c r="G20" s="11"/>
      <c r="H20" s="11"/>
      <c r="I20" s="11"/>
      <c r="J20" s="11"/>
      <c r="K20" s="11"/>
      <c r="L20" s="11"/>
      <c r="M20" s="11"/>
      <c r="N20" s="12"/>
      <c r="O20" s="12"/>
    </row>
    <row r="21" spans="1:15" ht="19.5" thickBot="1">
      <c r="A21" s="6">
        <v>10</v>
      </c>
      <c r="B21" s="48" t="s">
        <v>66</v>
      </c>
      <c r="C21" s="54">
        <v>0.20833333333333334</v>
      </c>
      <c r="D21" s="53">
        <f t="shared" si="0"/>
        <v>11</v>
      </c>
      <c r="E21" s="53">
        <v>100</v>
      </c>
      <c r="F21" s="11"/>
      <c r="G21" s="11"/>
      <c r="H21" s="11"/>
      <c r="I21" s="11"/>
      <c r="J21" s="11"/>
      <c r="K21" s="11"/>
      <c r="L21" s="11"/>
      <c r="M21" s="11"/>
      <c r="N21" s="12"/>
      <c r="O21" s="12"/>
    </row>
    <row r="22" spans="1:15" ht="19.5" thickBot="1">
      <c r="A22" s="6">
        <v>11</v>
      </c>
      <c r="B22" s="48" t="s">
        <v>65</v>
      </c>
      <c r="C22" s="54">
        <v>0.011087962962962964</v>
      </c>
      <c r="D22" s="53">
        <f t="shared" si="0"/>
        <v>8</v>
      </c>
      <c r="E22" s="53">
        <f t="shared" si="1"/>
        <v>24</v>
      </c>
      <c r="F22" s="11"/>
      <c r="G22" s="11"/>
      <c r="H22" s="11"/>
      <c r="I22" s="11"/>
      <c r="J22" s="11"/>
      <c r="K22" s="11"/>
      <c r="L22" s="11"/>
      <c r="M22" s="11"/>
      <c r="N22" s="12"/>
      <c r="O22" s="12"/>
    </row>
    <row r="23" spans="6:15" ht="12.75"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">
      <c r="A24" s="24" t="s">
        <v>34</v>
      </c>
      <c r="B24" s="23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3" ht="15">
      <c r="A25" s="24" t="s">
        <v>29</v>
      </c>
      <c r="B25" s="25"/>
      <c r="C25" s="25"/>
    </row>
    <row r="26" ht="18.75">
      <c r="A26" s="9"/>
    </row>
  </sheetData>
  <sheetProtection/>
  <mergeCells count="3">
    <mergeCell ref="A6:E6"/>
    <mergeCell ref="B7:E7"/>
    <mergeCell ref="B9:C9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0">
      <selection activeCell="H17" sqref="H17"/>
    </sheetView>
  </sheetViews>
  <sheetFormatPr defaultColWidth="9.140625" defaultRowHeight="12.75"/>
  <cols>
    <col min="3" max="3" width="17.7109375" style="0" customWidth="1"/>
    <col min="4" max="4" width="13.8515625" style="0" customWidth="1"/>
    <col min="5" max="5" width="15.8515625" style="0" customWidth="1"/>
    <col min="6" max="6" width="11.00390625" style="0" customWidth="1"/>
    <col min="8" max="8" width="10.28125" style="0" customWidth="1"/>
  </cols>
  <sheetData>
    <row r="3" ht="18.75">
      <c r="A3" s="9"/>
    </row>
    <row r="5" ht="18.75">
      <c r="A5" s="9"/>
    </row>
    <row r="6" spans="1:11" ht="22.5">
      <c r="A6" s="92" t="s">
        <v>38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2.5">
      <c r="A7" s="92" t="s">
        <v>37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7" ht="22.5">
      <c r="A8" s="1"/>
      <c r="B8" s="1"/>
      <c r="C8" s="1"/>
      <c r="D8" s="1"/>
      <c r="E8" s="1"/>
      <c r="F8" s="1"/>
      <c r="G8" s="1"/>
    </row>
    <row r="9" spans="1:4" ht="23.25">
      <c r="A9" s="9"/>
      <c r="B9" s="82" t="s">
        <v>17</v>
      </c>
      <c r="C9" s="82"/>
      <c r="D9" s="82"/>
    </row>
    <row r="10" ht="13.5" thickBot="1"/>
    <row r="11" spans="1:11" ht="23.25" customHeight="1" thickBot="1">
      <c r="A11" s="83" t="s">
        <v>20</v>
      </c>
      <c r="B11" s="93" t="s">
        <v>2</v>
      </c>
      <c r="C11" s="94"/>
      <c r="D11" s="99" t="s">
        <v>41</v>
      </c>
      <c r="E11" s="100"/>
      <c r="F11" s="100"/>
      <c r="G11" s="100"/>
      <c r="H11" s="101"/>
      <c r="I11" s="83" t="s">
        <v>42</v>
      </c>
      <c r="J11" s="97" t="s">
        <v>7</v>
      </c>
      <c r="K11" s="97" t="s">
        <v>6</v>
      </c>
    </row>
    <row r="12" spans="1:11" ht="34.5" customHeight="1" thickBot="1">
      <c r="A12" s="85"/>
      <c r="B12" s="95"/>
      <c r="C12" s="96"/>
      <c r="D12" s="32" t="s">
        <v>43</v>
      </c>
      <c r="E12" s="5" t="s">
        <v>54</v>
      </c>
      <c r="F12" s="5" t="s">
        <v>46</v>
      </c>
      <c r="G12" s="5" t="s">
        <v>44</v>
      </c>
      <c r="H12" s="5" t="s">
        <v>45</v>
      </c>
      <c r="I12" s="85"/>
      <c r="J12" s="98"/>
      <c r="K12" s="98"/>
    </row>
    <row r="13" spans="1:11" ht="19.5" thickBot="1">
      <c r="A13" s="6">
        <v>1</v>
      </c>
      <c r="B13" s="86" t="s">
        <v>56</v>
      </c>
      <c r="C13" s="89"/>
      <c r="D13" s="7"/>
      <c r="E13" s="7"/>
      <c r="F13" s="7"/>
      <c r="G13" s="7"/>
      <c r="H13" s="7"/>
      <c r="I13" s="7">
        <v>106</v>
      </c>
      <c r="J13" s="7">
        <f aca="true" t="shared" si="0" ref="J13:J23">RANK(I13,$I$13:$I$23,0)</f>
        <v>8</v>
      </c>
      <c r="K13" s="7">
        <f>SUM(J13*1)</f>
        <v>8</v>
      </c>
    </row>
    <row r="14" spans="1:11" ht="19.5" customHeight="1" thickBot="1">
      <c r="A14" s="6">
        <v>2</v>
      </c>
      <c r="B14" s="86" t="s">
        <v>57</v>
      </c>
      <c r="C14" s="89"/>
      <c r="D14" s="7"/>
      <c r="E14" s="7"/>
      <c r="F14" s="7"/>
      <c r="G14" s="7"/>
      <c r="H14" s="7"/>
      <c r="I14" s="7">
        <v>141</v>
      </c>
      <c r="J14" s="7">
        <f t="shared" si="0"/>
        <v>3</v>
      </c>
      <c r="K14" s="7">
        <f aca="true" t="shared" si="1" ref="K14:K23">SUM(J14*1)</f>
        <v>3</v>
      </c>
    </row>
    <row r="15" spans="1:11" ht="19.5" thickBot="1">
      <c r="A15" s="6">
        <v>3</v>
      </c>
      <c r="B15" s="86" t="s">
        <v>58</v>
      </c>
      <c r="C15" s="89"/>
      <c r="D15" s="7"/>
      <c r="E15" s="7"/>
      <c r="F15" s="7"/>
      <c r="G15" s="7"/>
      <c r="H15" s="7"/>
      <c r="I15" s="7">
        <v>131</v>
      </c>
      <c r="J15" s="7">
        <f t="shared" si="0"/>
        <v>5</v>
      </c>
      <c r="K15" s="7">
        <f t="shared" si="1"/>
        <v>5</v>
      </c>
    </row>
    <row r="16" spans="1:11" ht="19.5" customHeight="1" thickBot="1">
      <c r="A16" s="6">
        <v>4</v>
      </c>
      <c r="B16" s="86" t="s">
        <v>59</v>
      </c>
      <c r="C16" s="89"/>
      <c r="D16" s="7"/>
      <c r="E16" s="7"/>
      <c r="F16" s="7"/>
      <c r="G16" s="7"/>
      <c r="H16" s="7"/>
      <c r="I16" s="7">
        <v>60</v>
      </c>
      <c r="J16" s="7">
        <f t="shared" si="0"/>
        <v>11</v>
      </c>
      <c r="K16" s="7">
        <f t="shared" si="1"/>
        <v>11</v>
      </c>
    </row>
    <row r="17" spans="1:11" ht="19.5" customHeight="1" thickBot="1">
      <c r="A17" s="6">
        <v>5</v>
      </c>
      <c r="B17" s="86" t="s">
        <v>60</v>
      </c>
      <c r="C17" s="89"/>
      <c r="D17" s="7"/>
      <c r="E17" s="7"/>
      <c r="F17" s="7"/>
      <c r="G17" s="7"/>
      <c r="H17" s="7"/>
      <c r="I17" s="7">
        <v>146</v>
      </c>
      <c r="J17" s="7">
        <f t="shared" si="0"/>
        <v>2</v>
      </c>
      <c r="K17" s="7">
        <f t="shared" si="1"/>
        <v>2</v>
      </c>
    </row>
    <row r="18" spans="1:11" ht="19.5" customHeight="1" thickBot="1">
      <c r="A18" s="6">
        <v>6</v>
      </c>
      <c r="B18" s="86" t="s">
        <v>61</v>
      </c>
      <c r="C18" s="89"/>
      <c r="D18" s="7"/>
      <c r="E18" s="7"/>
      <c r="F18" s="7"/>
      <c r="G18" s="7"/>
      <c r="H18" s="7"/>
      <c r="I18" s="7">
        <v>102</v>
      </c>
      <c r="J18" s="7">
        <f t="shared" si="0"/>
        <v>9</v>
      </c>
      <c r="K18" s="7">
        <f t="shared" si="1"/>
        <v>9</v>
      </c>
    </row>
    <row r="19" spans="1:11" ht="19.5" customHeight="1" thickBot="1">
      <c r="A19" s="6">
        <v>7</v>
      </c>
      <c r="B19" s="86" t="s">
        <v>62</v>
      </c>
      <c r="C19" s="89"/>
      <c r="D19" s="7"/>
      <c r="E19" s="7"/>
      <c r="F19" s="7"/>
      <c r="G19" s="7"/>
      <c r="H19" s="7"/>
      <c r="I19" s="7">
        <v>125</v>
      </c>
      <c r="J19" s="7">
        <f t="shared" si="0"/>
        <v>6</v>
      </c>
      <c r="K19" s="7">
        <f t="shared" si="1"/>
        <v>6</v>
      </c>
    </row>
    <row r="20" spans="1:11" ht="19.5" thickBot="1">
      <c r="A20" s="6">
        <v>8</v>
      </c>
      <c r="B20" s="86" t="s">
        <v>63</v>
      </c>
      <c r="C20" s="89"/>
      <c r="D20" s="7"/>
      <c r="E20" s="7"/>
      <c r="F20" s="7"/>
      <c r="G20" s="7"/>
      <c r="H20" s="7"/>
      <c r="I20" s="7">
        <v>172</v>
      </c>
      <c r="J20" s="7">
        <f t="shared" si="0"/>
        <v>1</v>
      </c>
      <c r="K20" s="7">
        <f t="shared" si="1"/>
        <v>1</v>
      </c>
    </row>
    <row r="21" spans="1:11" ht="19.5" customHeight="1" thickBot="1">
      <c r="A21" s="6">
        <v>9</v>
      </c>
      <c r="B21" s="86" t="s">
        <v>64</v>
      </c>
      <c r="C21" s="89"/>
      <c r="D21" s="7"/>
      <c r="E21" s="7"/>
      <c r="F21" s="7"/>
      <c r="G21" s="7"/>
      <c r="H21" s="7"/>
      <c r="I21" s="7">
        <v>134</v>
      </c>
      <c r="J21" s="7">
        <f t="shared" si="0"/>
        <v>4</v>
      </c>
      <c r="K21" s="7">
        <f t="shared" si="1"/>
        <v>4</v>
      </c>
    </row>
    <row r="22" spans="1:11" ht="19.5" thickBot="1">
      <c r="A22" s="6">
        <v>10</v>
      </c>
      <c r="B22" s="86" t="s">
        <v>66</v>
      </c>
      <c r="C22" s="89"/>
      <c r="D22" s="7"/>
      <c r="E22" s="7"/>
      <c r="F22" s="7"/>
      <c r="G22" s="7"/>
      <c r="H22" s="7"/>
      <c r="I22" s="7">
        <v>76</v>
      </c>
      <c r="J22" s="7">
        <f t="shared" si="0"/>
        <v>10</v>
      </c>
      <c r="K22" s="7">
        <f t="shared" si="1"/>
        <v>10</v>
      </c>
    </row>
    <row r="23" spans="1:11" ht="19.5" customHeight="1" thickBot="1">
      <c r="A23" s="6">
        <v>11</v>
      </c>
      <c r="B23" s="86" t="s">
        <v>65</v>
      </c>
      <c r="C23" s="89"/>
      <c r="D23" s="7"/>
      <c r="E23" s="7"/>
      <c r="F23" s="7"/>
      <c r="G23" s="7"/>
      <c r="H23" s="7"/>
      <c r="I23" s="7">
        <v>121</v>
      </c>
      <c r="J23" s="7">
        <f t="shared" si="0"/>
        <v>7</v>
      </c>
      <c r="K23" s="7">
        <f t="shared" si="1"/>
        <v>7</v>
      </c>
    </row>
    <row r="24" spans="1:11" ht="18.75">
      <c r="A24" s="9"/>
      <c r="H24" s="31"/>
      <c r="I24" s="31"/>
      <c r="J24" s="31"/>
      <c r="K24" s="31"/>
    </row>
    <row r="25" spans="1:11" ht="15">
      <c r="A25" s="24" t="s">
        <v>34</v>
      </c>
      <c r="B25" s="23"/>
      <c r="H25" s="31"/>
      <c r="I25" s="31"/>
      <c r="J25" s="31"/>
      <c r="K25" s="31"/>
    </row>
    <row r="26" spans="1:5" ht="15">
      <c r="A26" s="24" t="s">
        <v>29</v>
      </c>
      <c r="B26" s="25"/>
      <c r="C26" s="25"/>
      <c r="D26" s="25"/>
      <c r="E26" s="25"/>
    </row>
    <row r="27" spans="1:11" ht="27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</row>
  </sheetData>
  <sheetProtection/>
  <mergeCells count="20">
    <mergeCell ref="A6:K6"/>
    <mergeCell ref="B9:D9"/>
    <mergeCell ref="A7:K7"/>
    <mergeCell ref="B13:C13"/>
    <mergeCell ref="K11:K12"/>
    <mergeCell ref="D11:H11"/>
    <mergeCell ref="B14:C14"/>
    <mergeCell ref="B15:C15"/>
    <mergeCell ref="B16:C16"/>
    <mergeCell ref="B17:C17"/>
    <mergeCell ref="B22:C22"/>
    <mergeCell ref="B23:C23"/>
    <mergeCell ref="B18:C18"/>
    <mergeCell ref="B19:C19"/>
    <mergeCell ref="B20:C20"/>
    <mergeCell ref="B21:C21"/>
    <mergeCell ref="I11:I12"/>
    <mergeCell ref="A11:A12"/>
    <mergeCell ref="B11:C12"/>
    <mergeCell ref="J11:J1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N43"/>
  <sheetViews>
    <sheetView zoomScalePageLayoutView="0" workbookViewId="0" topLeftCell="A9">
      <selection activeCell="H19" sqref="H19:I19"/>
    </sheetView>
  </sheetViews>
  <sheetFormatPr defaultColWidth="9.140625" defaultRowHeight="12.75"/>
  <cols>
    <col min="2" max="2" width="13.8515625" style="0" customWidth="1"/>
    <col min="4" max="4" width="16.7109375" style="0" customWidth="1"/>
    <col min="5" max="5" width="2.7109375" style="0" customWidth="1"/>
    <col min="6" max="7" width="8.140625" style="0" customWidth="1"/>
    <col min="13" max="13" width="8.7109375" style="0" customWidth="1"/>
  </cols>
  <sheetData>
    <row r="3" ht="18.75">
      <c r="A3" s="9"/>
    </row>
    <row r="4" ht="18.75">
      <c r="A4" s="9"/>
    </row>
    <row r="5" ht="18.75">
      <c r="A5" s="9"/>
    </row>
    <row r="6" spans="1:11" ht="22.5">
      <c r="A6" s="92" t="s">
        <v>48</v>
      </c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ht="22.5">
      <c r="A7" s="77" t="s">
        <v>37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7" ht="22.5">
      <c r="A8" s="1"/>
      <c r="B8" s="1"/>
      <c r="C8" s="1"/>
      <c r="D8" s="1"/>
      <c r="E8" s="1"/>
      <c r="F8" s="1"/>
      <c r="G8" s="1"/>
    </row>
    <row r="9" spans="1:4" ht="23.25">
      <c r="A9" s="9"/>
      <c r="B9" s="82" t="s">
        <v>17</v>
      </c>
      <c r="C9" s="82"/>
      <c r="D9" s="82"/>
    </row>
    <row r="10" spans="1:4" ht="16.5" customHeight="1" thickBot="1">
      <c r="A10" s="9"/>
      <c r="B10" s="13"/>
      <c r="C10" s="13"/>
      <c r="D10" s="13"/>
    </row>
    <row r="11" spans="4:14" ht="27" customHeight="1" thickBot="1">
      <c r="D11" s="114" t="s">
        <v>49</v>
      </c>
      <c r="E11" s="115"/>
      <c r="F11" s="115"/>
      <c r="G11" s="116"/>
      <c r="H11" s="117" t="s">
        <v>50</v>
      </c>
      <c r="I11" s="118"/>
      <c r="J11" s="118"/>
      <c r="K11" s="119"/>
      <c r="L11" s="45" t="s">
        <v>40</v>
      </c>
      <c r="M11" s="74" t="s">
        <v>19</v>
      </c>
      <c r="N11" s="106" t="s">
        <v>39</v>
      </c>
    </row>
    <row r="12" spans="1:14" ht="23.25" thickBot="1">
      <c r="A12" s="42" t="s">
        <v>20</v>
      </c>
      <c r="B12" s="108" t="s">
        <v>2</v>
      </c>
      <c r="C12" s="109"/>
      <c r="D12" s="110" t="s">
        <v>9</v>
      </c>
      <c r="E12" s="111"/>
      <c r="F12" s="43" t="s">
        <v>7</v>
      </c>
      <c r="G12" s="43" t="s">
        <v>6</v>
      </c>
      <c r="H12" s="112" t="s">
        <v>9</v>
      </c>
      <c r="I12" s="113"/>
      <c r="J12" s="44" t="s">
        <v>7</v>
      </c>
      <c r="K12" s="44" t="s">
        <v>6</v>
      </c>
      <c r="L12" s="19" t="s">
        <v>51</v>
      </c>
      <c r="M12" s="76"/>
      <c r="N12" s="107"/>
    </row>
    <row r="13" spans="1:14" ht="16.5" thickBot="1">
      <c r="A13" s="22">
        <v>1</v>
      </c>
      <c r="B13" s="86" t="s">
        <v>56</v>
      </c>
      <c r="C13" s="89"/>
      <c r="D13" s="102">
        <v>0</v>
      </c>
      <c r="E13" s="103"/>
      <c r="F13" s="43">
        <f aca="true" t="shared" si="0" ref="F13:F23">RANK(D13,$D$13:$E$23,1)</f>
        <v>1</v>
      </c>
      <c r="G13" s="43">
        <f aca="true" t="shared" si="1" ref="G13:G23">SUM(F13*1)</f>
        <v>1</v>
      </c>
      <c r="H13" s="104">
        <v>0.0028124999999999995</v>
      </c>
      <c r="I13" s="105"/>
      <c r="J13" s="44">
        <f aca="true" t="shared" si="2" ref="J13:J23">RANK(H13,$H$13:$I$23,1)</f>
        <v>1</v>
      </c>
      <c r="K13" s="44">
        <f aca="true" t="shared" si="3" ref="K13:K23">SUM(J13*1)</f>
        <v>1</v>
      </c>
      <c r="L13" s="46">
        <f>SUM(G13+K13)</f>
        <v>2</v>
      </c>
      <c r="M13" s="47">
        <f aca="true" t="shared" si="4" ref="M13:M23">RANK(L13,$L$13:$L$23,1)</f>
        <v>1</v>
      </c>
      <c r="N13" s="39">
        <f>SUM(M13*1)</f>
        <v>1</v>
      </c>
    </row>
    <row r="14" spans="1:14" ht="16.5" thickBot="1">
      <c r="A14" s="22">
        <v>2</v>
      </c>
      <c r="B14" s="86" t="s">
        <v>57</v>
      </c>
      <c r="C14" s="89"/>
      <c r="D14" s="102">
        <v>0</v>
      </c>
      <c r="E14" s="103"/>
      <c r="F14" s="43">
        <f t="shared" si="0"/>
        <v>1</v>
      </c>
      <c r="G14" s="43">
        <f t="shared" si="1"/>
        <v>1</v>
      </c>
      <c r="H14" s="104">
        <v>0.0032291666666666666</v>
      </c>
      <c r="I14" s="105"/>
      <c r="J14" s="44">
        <f t="shared" si="2"/>
        <v>7</v>
      </c>
      <c r="K14" s="44">
        <f t="shared" si="3"/>
        <v>7</v>
      </c>
      <c r="L14" s="46">
        <f aca="true" t="shared" si="5" ref="L14:L23">SUM(G14+K14)</f>
        <v>8</v>
      </c>
      <c r="M14" s="47">
        <f t="shared" si="4"/>
        <v>7</v>
      </c>
      <c r="N14" s="39">
        <f aca="true" t="shared" si="6" ref="N14:N23">SUM(M14*1)</f>
        <v>7</v>
      </c>
    </row>
    <row r="15" spans="1:14" ht="16.5" thickBot="1">
      <c r="A15" s="22">
        <v>3</v>
      </c>
      <c r="B15" s="86" t="s">
        <v>58</v>
      </c>
      <c r="C15" s="89"/>
      <c r="D15" s="102">
        <v>0</v>
      </c>
      <c r="E15" s="103"/>
      <c r="F15" s="43">
        <f t="shared" si="0"/>
        <v>1</v>
      </c>
      <c r="G15" s="43">
        <f t="shared" si="1"/>
        <v>1</v>
      </c>
      <c r="H15" s="104">
        <v>0.0031249999999999997</v>
      </c>
      <c r="I15" s="105"/>
      <c r="J15" s="44">
        <f t="shared" si="2"/>
        <v>6</v>
      </c>
      <c r="K15" s="44">
        <f t="shared" si="3"/>
        <v>6</v>
      </c>
      <c r="L15" s="46">
        <f t="shared" si="5"/>
        <v>7</v>
      </c>
      <c r="M15" s="47">
        <f t="shared" si="4"/>
        <v>6</v>
      </c>
      <c r="N15" s="39">
        <f t="shared" si="6"/>
        <v>6</v>
      </c>
    </row>
    <row r="16" spans="1:14" ht="16.5" thickBot="1">
      <c r="A16" s="22">
        <v>4</v>
      </c>
      <c r="B16" s="86" t="s">
        <v>59</v>
      </c>
      <c r="C16" s="89"/>
      <c r="D16" s="102">
        <v>0</v>
      </c>
      <c r="E16" s="103"/>
      <c r="F16" s="43">
        <f t="shared" si="0"/>
        <v>1</v>
      </c>
      <c r="G16" s="43">
        <f t="shared" si="1"/>
        <v>1</v>
      </c>
      <c r="H16" s="104">
        <v>0.0030671296296296297</v>
      </c>
      <c r="I16" s="105"/>
      <c r="J16" s="44">
        <f t="shared" si="2"/>
        <v>4</v>
      </c>
      <c r="K16" s="44">
        <f t="shared" si="3"/>
        <v>4</v>
      </c>
      <c r="L16" s="46">
        <f t="shared" si="5"/>
        <v>5</v>
      </c>
      <c r="M16" s="47">
        <f t="shared" si="4"/>
        <v>4</v>
      </c>
      <c r="N16" s="39">
        <f t="shared" si="6"/>
        <v>4</v>
      </c>
    </row>
    <row r="17" spans="1:14" ht="16.5" thickBot="1">
      <c r="A17" s="22">
        <v>5</v>
      </c>
      <c r="B17" s="86" t="s">
        <v>60</v>
      </c>
      <c r="C17" s="89"/>
      <c r="D17" s="102">
        <v>0</v>
      </c>
      <c r="E17" s="103"/>
      <c r="F17" s="43">
        <f t="shared" si="0"/>
        <v>1</v>
      </c>
      <c r="G17" s="43">
        <f t="shared" si="1"/>
        <v>1</v>
      </c>
      <c r="H17" s="104">
        <v>0.0032407407407407406</v>
      </c>
      <c r="I17" s="105"/>
      <c r="J17" s="44">
        <f t="shared" si="2"/>
        <v>8</v>
      </c>
      <c r="K17" s="44">
        <f t="shared" si="3"/>
        <v>8</v>
      </c>
      <c r="L17" s="46">
        <f t="shared" si="5"/>
        <v>9</v>
      </c>
      <c r="M17" s="47">
        <f t="shared" si="4"/>
        <v>8</v>
      </c>
      <c r="N17" s="39">
        <f t="shared" si="6"/>
        <v>8</v>
      </c>
    </row>
    <row r="18" spans="1:14" ht="16.5" thickBot="1">
      <c r="A18" s="22">
        <v>6</v>
      </c>
      <c r="B18" s="86" t="s">
        <v>61</v>
      </c>
      <c r="C18" s="89"/>
      <c r="D18" s="102">
        <v>0</v>
      </c>
      <c r="E18" s="103"/>
      <c r="F18" s="43">
        <f t="shared" si="0"/>
        <v>1</v>
      </c>
      <c r="G18" s="43">
        <f>SUM(F18*1)</f>
        <v>1</v>
      </c>
      <c r="H18" s="104">
        <v>0.0038425925925925923</v>
      </c>
      <c r="I18" s="105"/>
      <c r="J18" s="44">
        <f t="shared" si="2"/>
        <v>11</v>
      </c>
      <c r="K18" s="44">
        <f t="shared" si="3"/>
        <v>11</v>
      </c>
      <c r="L18" s="46">
        <f>SUM(G18+K18)</f>
        <v>12</v>
      </c>
      <c r="M18" s="47">
        <f t="shared" si="4"/>
        <v>11</v>
      </c>
      <c r="N18" s="39">
        <f t="shared" si="6"/>
        <v>11</v>
      </c>
    </row>
    <row r="19" spans="1:14" ht="16.5" thickBot="1">
      <c r="A19" s="22">
        <v>7</v>
      </c>
      <c r="B19" s="86" t="s">
        <v>62</v>
      </c>
      <c r="C19" s="89"/>
      <c r="D19" s="102">
        <v>0</v>
      </c>
      <c r="E19" s="103"/>
      <c r="F19" s="43">
        <f t="shared" si="0"/>
        <v>1</v>
      </c>
      <c r="G19" s="43">
        <f t="shared" si="1"/>
        <v>1</v>
      </c>
      <c r="H19" s="104">
        <v>0.0032870370370370367</v>
      </c>
      <c r="I19" s="105"/>
      <c r="J19" s="44">
        <f t="shared" si="2"/>
        <v>9</v>
      </c>
      <c r="K19" s="44">
        <f t="shared" si="3"/>
        <v>9</v>
      </c>
      <c r="L19" s="46">
        <f t="shared" si="5"/>
        <v>10</v>
      </c>
      <c r="M19" s="47">
        <f t="shared" si="4"/>
        <v>9</v>
      </c>
      <c r="N19" s="39">
        <f t="shared" si="6"/>
        <v>9</v>
      </c>
    </row>
    <row r="20" spans="1:14" ht="16.5" thickBot="1">
      <c r="A20" s="22">
        <v>8</v>
      </c>
      <c r="B20" s="86" t="s">
        <v>63</v>
      </c>
      <c r="C20" s="89"/>
      <c r="D20" s="102">
        <v>0</v>
      </c>
      <c r="E20" s="103"/>
      <c r="F20" s="43">
        <f t="shared" si="0"/>
        <v>1</v>
      </c>
      <c r="G20" s="43">
        <f t="shared" si="1"/>
        <v>1</v>
      </c>
      <c r="H20" s="104">
        <v>0.003090277777777778</v>
      </c>
      <c r="I20" s="105"/>
      <c r="J20" s="44">
        <f t="shared" si="2"/>
        <v>5</v>
      </c>
      <c r="K20" s="44">
        <f t="shared" si="3"/>
        <v>5</v>
      </c>
      <c r="L20" s="46">
        <f t="shared" si="5"/>
        <v>6</v>
      </c>
      <c r="M20" s="47">
        <f t="shared" si="4"/>
        <v>5</v>
      </c>
      <c r="N20" s="39">
        <f t="shared" si="6"/>
        <v>5</v>
      </c>
    </row>
    <row r="21" spans="1:14" ht="16.5" thickBot="1">
      <c r="A21" s="22">
        <v>9</v>
      </c>
      <c r="B21" s="86" t="s">
        <v>64</v>
      </c>
      <c r="C21" s="89"/>
      <c r="D21" s="102">
        <v>0</v>
      </c>
      <c r="E21" s="103"/>
      <c r="F21" s="43">
        <f t="shared" si="0"/>
        <v>1</v>
      </c>
      <c r="G21" s="43">
        <f t="shared" si="1"/>
        <v>1</v>
      </c>
      <c r="H21" s="104">
        <v>0.0030555555555555557</v>
      </c>
      <c r="I21" s="105"/>
      <c r="J21" s="44">
        <f t="shared" si="2"/>
        <v>3</v>
      </c>
      <c r="K21" s="44">
        <f t="shared" si="3"/>
        <v>3</v>
      </c>
      <c r="L21" s="46">
        <f t="shared" si="5"/>
        <v>4</v>
      </c>
      <c r="M21" s="47">
        <f t="shared" si="4"/>
        <v>3</v>
      </c>
      <c r="N21" s="39">
        <f t="shared" si="6"/>
        <v>3</v>
      </c>
    </row>
    <row r="22" spans="1:14" ht="16.5" thickBot="1">
      <c r="A22" s="22">
        <v>10</v>
      </c>
      <c r="B22" s="86" t="s">
        <v>66</v>
      </c>
      <c r="C22" s="89"/>
      <c r="D22" s="102">
        <v>0</v>
      </c>
      <c r="E22" s="103"/>
      <c r="F22" s="43">
        <f t="shared" si="0"/>
        <v>1</v>
      </c>
      <c r="G22" s="43">
        <f t="shared" si="1"/>
        <v>1</v>
      </c>
      <c r="H22" s="104">
        <v>0.00337962962962963</v>
      </c>
      <c r="I22" s="105"/>
      <c r="J22" s="44">
        <f t="shared" si="2"/>
        <v>10</v>
      </c>
      <c r="K22" s="44">
        <f t="shared" si="3"/>
        <v>10</v>
      </c>
      <c r="L22" s="46">
        <f t="shared" si="5"/>
        <v>11</v>
      </c>
      <c r="M22" s="47">
        <f t="shared" si="4"/>
        <v>10</v>
      </c>
      <c r="N22" s="39">
        <f t="shared" si="6"/>
        <v>10</v>
      </c>
    </row>
    <row r="23" spans="1:14" ht="16.5" thickBot="1">
      <c r="A23" s="22">
        <v>11</v>
      </c>
      <c r="B23" s="86" t="s">
        <v>65</v>
      </c>
      <c r="C23" s="89"/>
      <c r="D23" s="102">
        <v>0</v>
      </c>
      <c r="E23" s="103"/>
      <c r="F23" s="43">
        <f t="shared" si="0"/>
        <v>1</v>
      </c>
      <c r="G23" s="43">
        <f t="shared" si="1"/>
        <v>1</v>
      </c>
      <c r="H23" s="104">
        <v>0.002962962962962963</v>
      </c>
      <c r="I23" s="105"/>
      <c r="J23" s="44">
        <f t="shared" si="2"/>
        <v>2</v>
      </c>
      <c r="K23" s="44">
        <f t="shared" si="3"/>
        <v>2</v>
      </c>
      <c r="L23" s="46">
        <f t="shared" si="5"/>
        <v>3</v>
      </c>
      <c r="M23" s="47">
        <f t="shared" si="4"/>
        <v>2</v>
      </c>
      <c r="N23" s="39">
        <f t="shared" si="6"/>
        <v>2</v>
      </c>
    </row>
    <row r="24" spans="1:10" ht="22.5">
      <c r="A24" s="12"/>
      <c r="B24" s="40"/>
      <c r="C24" s="40"/>
      <c r="D24" s="12"/>
      <c r="E24" s="12"/>
      <c r="F24" s="12"/>
      <c r="G24" s="12"/>
      <c r="H24" s="41"/>
      <c r="I24" s="41"/>
      <c r="J24" s="41"/>
    </row>
    <row r="25" spans="1:10" ht="22.5">
      <c r="A25" s="12"/>
      <c r="B25" s="40"/>
      <c r="C25" s="40"/>
      <c r="D25" s="12"/>
      <c r="E25" s="12"/>
      <c r="F25" s="12"/>
      <c r="G25" s="12"/>
      <c r="H25" s="41"/>
      <c r="I25" s="41"/>
      <c r="J25" s="41"/>
    </row>
    <row r="26" spans="1:10" ht="22.5">
      <c r="A26" s="12"/>
      <c r="B26" s="40"/>
      <c r="C26" s="40"/>
      <c r="D26" s="12"/>
      <c r="E26" s="12"/>
      <c r="F26" s="12"/>
      <c r="G26" s="12"/>
      <c r="H26" s="41"/>
      <c r="I26" s="41"/>
      <c r="J26" s="41"/>
    </row>
    <row r="27" spans="1:10" ht="22.5">
      <c r="A27" s="12"/>
      <c r="B27" s="40"/>
      <c r="C27" s="40"/>
      <c r="D27" s="12"/>
      <c r="E27" s="12"/>
      <c r="F27" s="12"/>
      <c r="G27" s="12"/>
      <c r="H27" s="41"/>
      <c r="I27" s="41"/>
      <c r="J27" s="41"/>
    </row>
    <row r="28" spans="1:10" ht="22.5">
      <c r="A28" s="12"/>
      <c r="B28" s="40"/>
      <c r="C28" s="40"/>
      <c r="D28" s="12"/>
      <c r="E28" s="12"/>
      <c r="F28" s="12"/>
      <c r="G28" s="12"/>
      <c r="H28" s="41"/>
      <c r="I28" s="41"/>
      <c r="J28" s="41"/>
    </row>
    <row r="29" spans="1:10" ht="22.5">
      <c r="A29" s="12"/>
      <c r="B29" s="40"/>
      <c r="C29" s="40"/>
      <c r="D29" s="12"/>
      <c r="E29" s="12"/>
      <c r="F29" s="12"/>
      <c r="G29" s="12"/>
      <c r="H29" s="41"/>
      <c r="I29" s="41"/>
      <c r="J29" s="41"/>
    </row>
    <row r="30" spans="1:10" ht="22.5">
      <c r="A30" s="12"/>
      <c r="B30" s="40"/>
      <c r="C30" s="40"/>
      <c r="D30" s="12"/>
      <c r="E30" s="12"/>
      <c r="F30" s="12"/>
      <c r="G30" s="12"/>
      <c r="H30" s="41"/>
      <c r="I30" s="41"/>
      <c r="J30" s="41"/>
    </row>
    <row r="31" spans="1:10" ht="22.5">
      <c r="A31" s="12"/>
      <c r="B31" s="40"/>
      <c r="C31" s="40"/>
      <c r="D31" s="12"/>
      <c r="E31" s="12"/>
      <c r="F31" s="12"/>
      <c r="G31" s="12"/>
      <c r="H31" s="41"/>
      <c r="I31" s="41"/>
      <c r="J31" s="41"/>
    </row>
    <row r="32" spans="1:10" ht="22.5">
      <c r="A32" s="12"/>
      <c r="B32" s="40"/>
      <c r="C32" s="40"/>
      <c r="D32" s="12"/>
      <c r="E32" s="12"/>
      <c r="F32" s="12"/>
      <c r="G32" s="12"/>
      <c r="H32" s="41"/>
      <c r="I32" s="41"/>
      <c r="J32" s="41"/>
    </row>
    <row r="33" spans="1:10" ht="22.5">
      <c r="A33" s="12"/>
      <c r="B33" s="40"/>
      <c r="C33" s="40"/>
      <c r="D33" s="12"/>
      <c r="E33" s="12"/>
      <c r="F33" s="12"/>
      <c r="G33" s="12"/>
      <c r="H33" s="41"/>
      <c r="I33" s="41"/>
      <c r="J33" s="41"/>
    </row>
    <row r="34" spans="1:10" ht="22.5">
      <c r="A34" s="12"/>
      <c r="B34" s="40"/>
      <c r="C34" s="40"/>
      <c r="D34" s="12"/>
      <c r="E34" s="12"/>
      <c r="F34" s="12"/>
      <c r="G34" s="12"/>
      <c r="H34" s="41"/>
      <c r="I34" s="41"/>
      <c r="J34" s="41"/>
    </row>
    <row r="35" spans="1:10" ht="22.5">
      <c r="A35" s="12"/>
      <c r="B35" s="40"/>
      <c r="C35" s="40"/>
      <c r="D35" s="12"/>
      <c r="E35" s="12"/>
      <c r="F35" s="12"/>
      <c r="G35" s="12"/>
      <c r="H35" s="41"/>
      <c r="I35" s="41"/>
      <c r="J35" s="41"/>
    </row>
    <row r="36" spans="1:10" ht="22.5">
      <c r="A36" s="12"/>
      <c r="B36" s="40"/>
      <c r="C36" s="40"/>
      <c r="D36" s="12"/>
      <c r="E36" s="12"/>
      <c r="F36" s="12"/>
      <c r="G36" s="12"/>
      <c r="H36" s="41"/>
      <c r="I36" s="41"/>
      <c r="J36" s="41"/>
    </row>
    <row r="37" spans="1:10" ht="22.5">
      <c r="A37" s="12"/>
      <c r="B37" s="40"/>
      <c r="C37" s="40"/>
      <c r="D37" s="12"/>
      <c r="E37" s="12"/>
      <c r="F37" s="12"/>
      <c r="G37" s="12"/>
      <c r="H37" s="41"/>
      <c r="I37" s="41"/>
      <c r="J37" s="41"/>
    </row>
    <row r="38" spans="1:10" ht="22.5">
      <c r="A38" s="12"/>
      <c r="B38" s="40"/>
      <c r="C38" s="40"/>
      <c r="D38" s="12"/>
      <c r="E38" s="12"/>
      <c r="F38" s="12"/>
      <c r="G38" s="12"/>
      <c r="H38" s="41"/>
      <c r="I38" s="41"/>
      <c r="J38" s="41"/>
    </row>
    <row r="39" spans="1:10" ht="22.5">
      <c r="A39" s="12"/>
      <c r="B39" s="40"/>
      <c r="C39" s="40"/>
      <c r="D39" s="12"/>
      <c r="E39" s="12"/>
      <c r="F39" s="12"/>
      <c r="G39" s="12"/>
      <c r="H39" s="41"/>
      <c r="I39" s="41"/>
      <c r="J39" s="41"/>
    </row>
    <row r="40" spans="1:2" ht="15">
      <c r="A40" s="24" t="s">
        <v>34</v>
      </c>
      <c r="B40" s="23"/>
    </row>
    <row r="41" spans="1:5" ht="15">
      <c r="A41" s="24" t="s">
        <v>29</v>
      </c>
      <c r="B41" s="25"/>
      <c r="C41" s="25"/>
      <c r="D41" s="25"/>
      <c r="E41" s="25"/>
    </row>
    <row r="42" ht="18.75">
      <c r="A42" s="9"/>
    </row>
    <row r="43" ht="18.75">
      <c r="A43" s="9"/>
    </row>
  </sheetData>
  <sheetProtection/>
  <mergeCells count="43">
    <mergeCell ref="A6:K6"/>
    <mergeCell ref="A7:K7"/>
    <mergeCell ref="B9:D9"/>
    <mergeCell ref="D11:G11"/>
    <mergeCell ref="H11:K11"/>
    <mergeCell ref="M11:M12"/>
    <mergeCell ref="N11:N12"/>
    <mergeCell ref="B12:C12"/>
    <mergeCell ref="D12:E12"/>
    <mergeCell ref="H12:I12"/>
    <mergeCell ref="B13:C13"/>
    <mergeCell ref="D13:E13"/>
    <mergeCell ref="H13:I13"/>
    <mergeCell ref="B14:C14"/>
    <mergeCell ref="D14:E14"/>
    <mergeCell ref="H14:I14"/>
    <mergeCell ref="B15:C15"/>
    <mergeCell ref="D15:E15"/>
    <mergeCell ref="H15:I15"/>
    <mergeCell ref="B16:C16"/>
    <mergeCell ref="D16:E16"/>
    <mergeCell ref="H16:I16"/>
    <mergeCell ref="B17:C17"/>
    <mergeCell ref="D17:E17"/>
    <mergeCell ref="H17:I17"/>
    <mergeCell ref="B18:C18"/>
    <mergeCell ref="D18:E18"/>
    <mergeCell ref="H18:I18"/>
    <mergeCell ref="B19:C19"/>
    <mergeCell ref="D19:E19"/>
    <mergeCell ref="H19:I19"/>
    <mergeCell ref="B20:C20"/>
    <mergeCell ref="D20:E20"/>
    <mergeCell ref="H20:I20"/>
    <mergeCell ref="B23:C23"/>
    <mergeCell ref="D23:E23"/>
    <mergeCell ref="H23:I23"/>
    <mergeCell ref="B21:C21"/>
    <mergeCell ref="D21:E21"/>
    <mergeCell ref="H21:I21"/>
    <mergeCell ref="B22:C22"/>
    <mergeCell ref="D22:E22"/>
    <mergeCell ref="H22:I22"/>
  </mergeCells>
  <printOptions/>
  <pageMargins left="0.16" right="0.59" top="0.984251968503937" bottom="0.49" header="0.5118110236220472" footer="0.5118110236220472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Zeninas</dc:creator>
  <cp:keywords/>
  <dc:description/>
  <cp:lastModifiedBy>savas</cp:lastModifiedBy>
  <cp:lastPrinted>2012-07-05T11:22:25Z</cp:lastPrinted>
  <dcterms:created xsi:type="dcterms:W3CDTF">2012-06-15T06:29:52Z</dcterms:created>
  <dcterms:modified xsi:type="dcterms:W3CDTF">2012-07-05T11:24:31Z</dcterms:modified>
  <cp:category/>
  <cp:version/>
  <cp:contentType/>
  <cp:contentStatus/>
</cp:coreProperties>
</file>